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oimspp-my.sharepoint.com/personal/ehutton_blm_gov/Documents/Desktop/"/>
    </mc:Choice>
  </mc:AlternateContent>
  <xr:revisionPtr revIDLastSave="2523" documentId="8_{B079E4DC-5381-41BF-B51D-D6C9A4CABD23}" xr6:coauthVersionLast="47" xr6:coauthVersionMax="47" xr10:uidLastSave="{4044644F-6283-4C1B-A6C2-AB9A4C883EA2}"/>
  <bookViews>
    <workbookView xWindow="-120" yWindow="-120" windowWidth="29040" windowHeight="15720" xr2:uid="{9F2D7A76-3AE0-4144-884A-9FCEBDEE6993}"/>
  </bookViews>
  <sheets>
    <sheet name="Todays Indices" sheetId="2" r:id="rId1"/>
    <sheet name="Current and Forecasted" sheetId="1" r:id="rId2"/>
    <sheet name="Maps" sheetId="21" r:id="rId3"/>
    <sheet name="Staffing Levels" sheetId="11" r:id="rId4"/>
    <sheet name="PLs" sheetId="12" r:id="rId5"/>
    <sheet name="Platte RC" sheetId="13" r:id="rId6"/>
    <sheet name="Powder RC" sheetId="14" r:id="rId7"/>
    <sheet name="West RC" sheetId="15" r:id="rId8"/>
    <sheet name="Laramie N RC" sheetId="16" r:id="rId9"/>
    <sheet name="Laramie S RC" sheetId="17" r:id="rId10"/>
    <sheet name="MedBow RC" sheetId="19" r:id="rId11"/>
    <sheet name="Powder Data" sheetId="6" state="hidden" r:id="rId12"/>
    <sheet name="Platte Data" sheetId="7" state="hidden" r:id="rId13"/>
    <sheet name="West Data" sheetId="5" state="hidden" r:id="rId14"/>
    <sheet name="Laramie North Data" sheetId="8" state="hidden" r:id="rId15"/>
    <sheet name="Laramie South Data" sheetId="9" state="hidden" r:id="rId16"/>
    <sheet name="MedBow Data" sheetId="10" state="hidden" r:id="rId17"/>
  </sheets>
  <definedNames>
    <definedName name="ExternalData_1" localSheetId="16" hidden="1">'MedBow Data'!$A$1:$Y$25</definedName>
    <definedName name="ExternalData_1" localSheetId="13" hidden="1">'West Data'!$A$1:$Y$49</definedName>
    <definedName name="ExternalData_2" localSheetId="11" hidden="1">'Powder Data'!$A$1:$Y$49</definedName>
    <definedName name="ExternalData_3" localSheetId="12" hidden="1">'Platte Data'!$A$1:$Y$37</definedName>
    <definedName name="ExternalData_4" localSheetId="14" hidden="1">'Laramie North Data'!$A$1:$Y$25</definedName>
    <definedName name="ExternalData_5" localSheetId="15" hidden="1">'Laramie South Data'!$A$1:$Y$25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D72" i="1" s="1"/>
  <c r="K72" i="1" s="1"/>
  <c r="C71" i="1"/>
  <c r="F71" i="1" s="1"/>
  <c r="C70" i="1"/>
  <c r="D70" i="1" s="1"/>
  <c r="K70" i="1" s="1"/>
  <c r="C69" i="1"/>
  <c r="E69" i="1" s="1"/>
  <c r="C68" i="1"/>
  <c r="E68" i="1" s="1"/>
  <c r="C67" i="1"/>
  <c r="E67" i="1" s="1"/>
  <c r="C66" i="1"/>
  <c r="D66" i="1" s="1"/>
  <c r="K66" i="1" s="1"/>
  <c r="J14" i="2" s="1"/>
  <c r="C65" i="1"/>
  <c r="D65" i="1" s="1"/>
  <c r="C64" i="1"/>
  <c r="D64" i="1" s="1"/>
  <c r="C63" i="1"/>
  <c r="D63" i="1" s="1"/>
  <c r="C61" i="1"/>
  <c r="D61" i="1" s="1"/>
  <c r="K61" i="1" s="1"/>
  <c r="C60" i="1"/>
  <c r="D60" i="1" s="1"/>
  <c r="K60" i="1" s="1"/>
  <c r="C59" i="1"/>
  <c r="D59" i="1" s="1"/>
  <c r="K59" i="1" s="1"/>
  <c r="C58" i="1"/>
  <c r="D58" i="1" s="1"/>
  <c r="K58" i="1" s="1"/>
  <c r="C57" i="1"/>
  <c r="D57" i="1" s="1"/>
  <c r="K57" i="1" s="1"/>
  <c r="C56" i="1"/>
  <c r="D56" i="1" s="1"/>
  <c r="K56" i="1" s="1"/>
  <c r="C55" i="1"/>
  <c r="D55" i="1" s="1"/>
  <c r="K55" i="1" s="1"/>
  <c r="J13" i="2" s="1"/>
  <c r="C54" i="1"/>
  <c r="D54" i="1" s="1"/>
  <c r="C53" i="1"/>
  <c r="D53" i="1" s="1"/>
  <c r="C52" i="1"/>
  <c r="D52" i="1" s="1"/>
  <c r="C50" i="1"/>
  <c r="E50" i="1" s="1"/>
  <c r="C49" i="1"/>
  <c r="E49" i="1" s="1"/>
  <c r="C48" i="1"/>
  <c r="D48" i="1" s="1"/>
  <c r="K48" i="1" s="1"/>
  <c r="C47" i="1"/>
  <c r="D47" i="1" s="1"/>
  <c r="K47" i="1" s="1"/>
  <c r="C46" i="1"/>
  <c r="D46" i="1" s="1"/>
  <c r="K46" i="1" s="1"/>
  <c r="C45" i="1"/>
  <c r="C44" i="1"/>
  <c r="C43" i="1"/>
  <c r="D43" i="1" s="1"/>
  <c r="C42" i="1"/>
  <c r="D42" i="1" s="1"/>
  <c r="C41" i="1"/>
  <c r="D41" i="1" s="1"/>
  <c r="C39" i="1"/>
  <c r="D39" i="1" s="1"/>
  <c r="K39" i="1" s="1"/>
  <c r="C38" i="1"/>
  <c r="D38" i="1" s="1"/>
  <c r="K38" i="1" s="1"/>
  <c r="C37" i="1"/>
  <c r="D37" i="1" s="1"/>
  <c r="K37" i="1" s="1"/>
  <c r="C36" i="1"/>
  <c r="D36" i="1" s="1"/>
  <c r="K36" i="1" s="1"/>
  <c r="C35" i="1"/>
  <c r="D35" i="1" s="1"/>
  <c r="K35" i="1" s="1"/>
  <c r="C34" i="1"/>
  <c r="D34" i="1" s="1"/>
  <c r="K34" i="1" s="1"/>
  <c r="C33" i="1"/>
  <c r="D33" i="1" s="1"/>
  <c r="K33" i="1" s="1"/>
  <c r="J11" i="2" s="1"/>
  <c r="C32" i="1"/>
  <c r="D32" i="1" s="1"/>
  <c r="C31" i="1"/>
  <c r="D31" i="1" s="1"/>
  <c r="C30" i="1"/>
  <c r="D30" i="1" s="1"/>
  <c r="C28" i="1"/>
  <c r="D28" i="1" s="1"/>
  <c r="K28" i="1" s="1"/>
  <c r="C27" i="1"/>
  <c r="D27" i="1" s="1"/>
  <c r="K27" i="1" s="1"/>
  <c r="C26" i="1"/>
  <c r="D26" i="1" s="1"/>
  <c r="K26" i="1" s="1"/>
  <c r="C25" i="1"/>
  <c r="D25" i="1" s="1"/>
  <c r="K25" i="1" s="1"/>
  <c r="C24" i="1"/>
  <c r="D24" i="1" s="1"/>
  <c r="K24" i="1" s="1"/>
  <c r="C23" i="1"/>
  <c r="D23" i="1" s="1"/>
  <c r="K23" i="1" s="1"/>
  <c r="C22" i="1"/>
  <c r="C21" i="1"/>
  <c r="D21" i="1" s="1"/>
  <c r="C20" i="1"/>
  <c r="D20" i="1" s="1"/>
  <c r="C19" i="1"/>
  <c r="D19" i="1" s="1"/>
  <c r="C8" i="1"/>
  <c r="D8" i="1" s="1"/>
  <c r="C9" i="1"/>
  <c r="D9" i="1" s="1"/>
  <c r="C10" i="1"/>
  <c r="F10" i="1" s="1"/>
  <c r="C11" i="1"/>
  <c r="D11" i="1" s="1"/>
  <c r="K11" i="1" s="1"/>
  <c r="J9" i="2" s="1"/>
  <c r="C14" i="2"/>
  <c r="C13" i="2"/>
  <c r="C12" i="2"/>
  <c r="C11" i="2"/>
  <c r="C10" i="2"/>
  <c r="C9" i="2"/>
  <c r="C17" i="1"/>
  <c r="D17" i="1" s="1"/>
  <c r="K17" i="1" s="1"/>
  <c r="C16" i="1"/>
  <c r="D16" i="1" s="1"/>
  <c r="K16" i="1" s="1"/>
  <c r="C15" i="1"/>
  <c r="D15" i="1" s="1"/>
  <c r="K15" i="1" s="1"/>
  <c r="C14" i="1"/>
  <c r="D14" i="1" s="1"/>
  <c r="K14" i="1" s="1"/>
  <c r="C13" i="1"/>
  <c r="D13" i="1" s="1"/>
  <c r="K13" i="1" s="1"/>
  <c r="C12" i="1"/>
  <c r="I34" i="1" l="1"/>
  <c r="E35" i="1"/>
  <c r="J35" i="1" s="1"/>
  <c r="I33" i="1"/>
  <c r="H11" i="2" s="1"/>
  <c r="E22" i="1"/>
  <c r="D22" i="1"/>
  <c r="K22" i="1" s="1"/>
  <c r="J10" i="2" s="1"/>
  <c r="D45" i="1"/>
  <c r="K45" i="1" s="1"/>
  <c r="D12" i="1"/>
  <c r="K12" i="1" s="1"/>
  <c r="D44" i="1"/>
  <c r="K44" i="1" s="1"/>
  <c r="J12" i="2" s="1"/>
  <c r="E45" i="1"/>
  <c r="D9" i="2"/>
  <c r="D67" i="1"/>
  <c r="K67" i="1" s="1"/>
  <c r="F64" i="1"/>
  <c r="E71" i="1"/>
  <c r="E70" i="1"/>
  <c r="J70" i="1" s="1"/>
  <c r="E72" i="1"/>
  <c r="J72" i="1" s="1"/>
  <c r="E66" i="1"/>
  <c r="J66" i="1" s="1"/>
  <c r="E65" i="1"/>
  <c r="E64" i="1"/>
  <c r="F72" i="1"/>
  <c r="G72" i="1" s="1"/>
  <c r="F70" i="1"/>
  <c r="G70" i="1" s="1"/>
  <c r="E63" i="1"/>
  <c r="F69" i="1"/>
  <c r="F68" i="1"/>
  <c r="F67" i="1"/>
  <c r="F66" i="1"/>
  <c r="D68" i="1"/>
  <c r="F65" i="1"/>
  <c r="D69" i="1"/>
  <c r="D71" i="1"/>
  <c r="F63" i="1"/>
  <c r="I66" i="1"/>
  <c r="H14" i="2" s="1"/>
  <c r="I55" i="1"/>
  <c r="H13" i="2" s="1"/>
  <c r="I56" i="1"/>
  <c r="D14" i="2"/>
  <c r="D13" i="2"/>
  <c r="D11" i="2"/>
  <c r="I60" i="1"/>
  <c r="I57" i="1"/>
  <c r="I59" i="1"/>
  <c r="I61" i="1"/>
  <c r="I58" i="1"/>
  <c r="I48" i="1"/>
  <c r="I38" i="1"/>
  <c r="I39" i="1"/>
  <c r="I35" i="1"/>
  <c r="I36" i="1"/>
  <c r="I37" i="1"/>
  <c r="I26" i="1"/>
  <c r="I25" i="1"/>
  <c r="I28" i="1"/>
  <c r="I27" i="1"/>
  <c r="I15" i="1"/>
  <c r="D10" i="1"/>
  <c r="I16" i="1"/>
  <c r="I17" i="1"/>
  <c r="F58" i="1"/>
  <c r="G58" i="1" s="1"/>
  <c r="F55" i="1"/>
  <c r="F56" i="1"/>
  <c r="G56" i="1" s="1"/>
  <c r="F61" i="1"/>
  <c r="G61" i="1" s="1"/>
  <c r="F60" i="1"/>
  <c r="G60" i="1" s="1"/>
  <c r="F59" i="1"/>
  <c r="G59" i="1" s="1"/>
  <c r="F57" i="1"/>
  <c r="G57" i="1" s="1"/>
  <c r="F54" i="1"/>
  <c r="F53" i="1"/>
  <c r="E55" i="1"/>
  <c r="J55" i="1" s="1"/>
  <c r="E53" i="1"/>
  <c r="F52" i="1"/>
  <c r="E61" i="1"/>
  <c r="J61" i="1" s="1"/>
  <c r="E60" i="1"/>
  <c r="J60" i="1" s="1"/>
  <c r="E59" i="1"/>
  <c r="J59" i="1" s="1"/>
  <c r="E58" i="1"/>
  <c r="J58" i="1" s="1"/>
  <c r="E57" i="1"/>
  <c r="J57" i="1" s="1"/>
  <c r="E56" i="1"/>
  <c r="J56" i="1" s="1"/>
  <c r="E54" i="1"/>
  <c r="D50" i="1"/>
  <c r="K50" i="1" s="1"/>
  <c r="F50" i="1"/>
  <c r="E52" i="1"/>
  <c r="F47" i="1"/>
  <c r="G47" i="1" s="1"/>
  <c r="F49" i="1"/>
  <c r="F48" i="1"/>
  <c r="G48" i="1" s="1"/>
  <c r="F46" i="1"/>
  <c r="G46" i="1" s="1"/>
  <c r="F45" i="1"/>
  <c r="F44" i="1"/>
  <c r="F43" i="1"/>
  <c r="F42" i="1"/>
  <c r="D49" i="1"/>
  <c r="K49" i="1" s="1"/>
  <c r="F41" i="1"/>
  <c r="E48" i="1"/>
  <c r="J48" i="1" s="1"/>
  <c r="E44" i="1"/>
  <c r="E47" i="1"/>
  <c r="J47" i="1" s="1"/>
  <c r="E43" i="1"/>
  <c r="E46" i="1"/>
  <c r="J46" i="1" s="1"/>
  <c r="E42" i="1"/>
  <c r="E41" i="1"/>
  <c r="F39" i="1"/>
  <c r="G39" i="1" s="1"/>
  <c r="F36" i="1"/>
  <c r="G36" i="1" s="1"/>
  <c r="F35" i="1"/>
  <c r="G35" i="1" s="1"/>
  <c r="F38" i="1"/>
  <c r="G38" i="1" s="1"/>
  <c r="F37" i="1"/>
  <c r="G37" i="1" s="1"/>
  <c r="F34" i="1"/>
  <c r="G34" i="1" s="1"/>
  <c r="F33" i="1"/>
  <c r="G33" i="1" s="1"/>
  <c r="F32" i="1"/>
  <c r="F31" i="1"/>
  <c r="E36" i="1"/>
  <c r="J36" i="1" s="1"/>
  <c r="F30" i="1"/>
  <c r="E39" i="1"/>
  <c r="J39" i="1" s="1"/>
  <c r="E38" i="1"/>
  <c r="J38" i="1" s="1"/>
  <c r="E37" i="1"/>
  <c r="J37" i="1" s="1"/>
  <c r="E34" i="1"/>
  <c r="J34" i="1" s="1"/>
  <c r="E33" i="1"/>
  <c r="J33" i="1" s="1"/>
  <c r="E32" i="1"/>
  <c r="E31" i="1"/>
  <c r="E30" i="1"/>
  <c r="E28" i="1"/>
  <c r="J28" i="1" s="1"/>
  <c r="F28" i="1"/>
  <c r="G28" i="1" s="1"/>
  <c r="F24" i="1"/>
  <c r="G24" i="1" s="1"/>
  <c r="F27" i="1"/>
  <c r="G27" i="1" s="1"/>
  <c r="F26" i="1"/>
  <c r="G26" i="1" s="1"/>
  <c r="F22" i="1"/>
  <c r="F25" i="1"/>
  <c r="G25" i="1" s="1"/>
  <c r="F21" i="1"/>
  <c r="F23" i="1"/>
  <c r="G23" i="1" s="1"/>
  <c r="F20" i="1"/>
  <c r="E27" i="1"/>
  <c r="J27" i="1" s="1"/>
  <c r="E25" i="1"/>
  <c r="J25" i="1" s="1"/>
  <c r="F19" i="1"/>
  <c r="E26" i="1"/>
  <c r="J26" i="1" s="1"/>
  <c r="E24" i="1"/>
  <c r="J24" i="1" s="1"/>
  <c r="E23" i="1"/>
  <c r="J23" i="1" s="1"/>
  <c r="E21" i="1"/>
  <c r="E20" i="1"/>
  <c r="E19" i="1"/>
  <c r="F12" i="1"/>
  <c r="F14" i="1"/>
  <c r="G14" i="1" s="1"/>
  <c r="F17" i="1"/>
  <c r="G17" i="1" s="1"/>
  <c r="F16" i="1"/>
  <c r="G16" i="1" s="1"/>
  <c r="F15" i="1"/>
  <c r="G15" i="1" s="1"/>
  <c r="F13" i="1"/>
  <c r="G13" i="1" s="1"/>
  <c r="F11" i="1"/>
  <c r="G11" i="1" s="1"/>
  <c r="F9" i="1"/>
  <c r="E17" i="1"/>
  <c r="J17" i="1" s="1"/>
  <c r="E13" i="1"/>
  <c r="J13" i="1" s="1"/>
  <c r="E12" i="1"/>
  <c r="E9" i="1"/>
  <c r="F8" i="1"/>
  <c r="E16" i="1"/>
  <c r="J16" i="1" s="1"/>
  <c r="E8" i="1"/>
  <c r="E15" i="1"/>
  <c r="J15" i="1" s="1"/>
  <c r="E11" i="1"/>
  <c r="E10" i="1"/>
  <c r="E14" i="1"/>
  <c r="J14" i="1" s="1"/>
  <c r="G71" i="1" l="1"/>
  <c r="K71" i="1"/>
  <c r="J69" i="1"/>
  <c r="K69" i="1"/>
  <c r="J68" i="1"/>
  <c r="K68" i="1"/>
  <c r="J49" i="1"/>
  <c r="J50" i="1"/>
  <c r="H8" i="1"/>
  <c r="G9" i="2" s="1"/>
  <c r="J22" i="1"/>
  <c r="I10" i="2" s="1"/>
  <c r="H19" i="1"/>
  <c r="G10" i="2" s="1"/>
  <c r="H30" i="1"/>
  <c r="G11" i="2" s="1"/>
  <c r="I22" i="1"/>
  <c r="H10" i="2" s="1"/>
  <c r="I24" i="1"/>
  <c r="D12" i="2"/>
  <c r="I23" i="1"/>
  <c r="D10" i="2"/>
  <c r="G22" i="1"/>
  <c r="J71" i="1"/>
  <c r="J67" i="1"/>
  <c r="G45" i="1"/>
  <c r="J45" i="1"/>
  <c r="J44" i="1"/>
  <c r="I12" i="2" s="1"/>
  <c r="J12" i="1"/>
  <c r="I44" i="1"/>
  <c r="H12" i="2" s="1"/>
  <c r="E9" i="2"/>
  <c r="J11" i="1"/>
  <c r="I9" i="2" s="1"/>
  <c r="I14" i="1"/>
  <c r="I45" i="1"/>
  <c r="I47" i="1"/>
  <c r="G12" i="1"/>
  <c r="I13" i="1"/>
  <c r="I46" i="1"/>
  <c r="I11" i="1"/>
  <c r="H52" i="1"/>
  <c r="G13" i="2" s="1"/>
  <c r="I67" i="1"/>
  <c r="G67" i="1"/>
  <c r="G68" i="1"/>
  <c r="I68" i="1"/>
  <c r="I69" i="1"/>
  <c r="I72" i="1"/>
  <c r="I71" i="1"/>
  <c r="I70" i="1"/>
  <c r="G69" i="1"/>
  <c r="H63" i="1"/>
  <c r="G14" i="2" s="1"/>
  <c r="H41" i="1"/>
  <c r="G12" i="2" s="1"/>
  <c r="G66" i="1"/>
  <c r="F14" i="2"/>
  <c r="I14" i="2"/>
  <c r="E14" i="2"/>
  <c r="G55" i="1"/>
  <c r="F13" i="2"/>
  <c r="I13" i="2"/>
  <c r="E13" i="2"/>
  <c r="G44" i="1"/>
  <c r="F12" i="2"/>
  <c r="E12" i="2"/>
  <c r="F11" i="2"/>
  <c r="I11" i="2"/>
  <c r="E11" i="2"/>
  <c r="F10" i="2"/>
  <c r="E10" i="2"/>
  <c r="I50" i="1"/>
  <c r="I49" i="1"/>
  <c r="G49" i="1"/>
  <c r="G50" i="1"/>
  <c r="I12" i="1"/>
  <c r="F9" i="2"/>
  <c r="N13" i="2" l="1"/>
  <c r="I3" i="1"/>
  <c r="K3" i="1" s="1"/>
  <c r="H9" i="2"/>
  <c r="N9" i="2" s="1"/>
  <c r="P9"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42B47D0-86D1-479D-A4B6-447E8BE0EC5E}" keepAlive="1" name="Query - ?dataset=all&amp;presetDate=-5Days7Days&amp;dataFormat=csv&amp;stationIds=481003,480501,4805" description="Connection to the '?dataset=all&amp;presetDate=-5Days7Days&amp;dataFormat=csv&amp;stationIds=481003,480501,4805' query in the workbook." type="5" refreshedVersion="8" background="1" saveData="1">
    <dbPr connection="Provider=Microsoft.Mashup.OleDb.1;Data Source=$Workbook$;Location=&quot;?dataset=all&amp;presetDate=-5Days7Days&amp;dataFormat=csv&amp;stationIds=481003,480501,4805&quot;;Extended Properties=&quot;&quot;" command="SELECT * FROM [?dataset=all&amp;presetDate=-5Days7Days&amp;dataFormat=csv&amp;stationIds=481003,480501,4805]"/>
  </connection>
  <connection id="2" xr16:uid="{5B99D27E-2FFC-4C77-AB7D-53B473C531F5}" keepAlive="1" name="Query - ?dataset=all&amp;presetDate=-5Days7Days&amp;dataFormat=csv&amp;stationIds=481801,481904,4820" description="Connection to the '?dataset=all&amp;presetDate=-5Days7Days&amp;dataFormat=csv&amp;stationIds=481801,481904,4820' query in the workbook." type="5" refreshedVersion="8" background="1" saveData="1">
    <dbPr connection="Provider=Microsoft.Mashup.OleDb.1;Data Source=$Workbook$;Location=&quot;?dataset=all&amp;presetDate=-5Days7Days&amp;dataFormat=csv&amp;stationIds=481801,481904,4820&quot;;Extended Properties=&quot;&quot;" command="SELECT * FROM [?dataset=all&amp;presetDate=-5Days7Days&amp;dataFormat=csv&amp;stationIds=481801,481904,4820]"/>
  </connection>
  <connection id="3" xr16:uid="{1C0777BA-1C89-4761-BDE9-71BF8FCA23C1}" keepAlive="1" name="Query - ?dataset=all&amp;presetDate=-5Days7Days&amp;dataFormat=csv&amp;stationIds=482102,481504,4805" description="Connection to the '?dataset=all&amp;presetDate=-5Days7Days&amp;dataFormat=csv&amp;stationIds=482102,481504,4805' query in the workbook." type="5" refreshedVersion="8" background="1" saveData="1">
    <dbPr connection="Provider=Microsoft.Mashup.OleDb.1;Data Source=$Workbook$;Location=&quot;?dataset=all&amp;presetDate=-5Days7Days&amp;dataFormat=csv&amp;stationIds=482102,481504,4805&quot;;Extended Properties=&quot;&quot;" command="SELECT * FROM [?dataset=all&amp;presetDate=-5Days7Days&amp;dataFormat=csv&amp;stationIds=482102,481504,4805]"/>
  </connection>
  <connection id="4" xr16:uid="{C2C62781-B052-44B4-BB50-B0C32ECA9D19}" keepAlive="1" name="Query - ?dataset=all&amp;presetDate=-5Days7Days&amp;dataFormat=csv&amp;stationIds=482102,482106&amp;fuel" description="Connection to the '?dataset=all&amp;presetDate=-5Days7Days&amp;dataFormat=csv&amp;stationIds=482102,482106&amp;fuel' query in the workbook." type="5" refreshedVersion="8" background="1" saveData="1">
    <dbPr connection="Provider=Microsoft.Mashup.OleDb.1;Data Source=$Workbook$;Location=&quot;?dataset=all&amp;presetDate=-5Days7Days&amp;dataFormat=csv&amp;stationIds=482102,482106&amp;fuel&quot;;Extended Properties=&quot;&quot;" command="SELECT * FROM [?dataset=all&amp;presetDate=-5Days7Days&amp;dataFormat=csv&amp;stationIds=482102,482106&amp;fuel]"/>
  </connection>
  <connection id="5" xr16:uid="{4396D2F6-EC6B-4BEC-8C54-CB7E8508FCDE}" keepAlive="1" name="Query - ?dataset=all&amp;presetDate=-5Days7Days&amp;dataFormat=csv&amp;stationIds=482105,50305&amp;fuelM" description="Connection to the '?dataset=all&amp;presetDate=-5Days7Days&amp;dataFormat=csv&amp;stationIds=482105,50305&amp;fuelM' query in the workbook." type="5" refreshedVersion="8" background="1" saveData="1">
    <dbPr connection="Provider=Microsoft.Mashup.OleDb.1;Data Source=$Workbook$;Location=&quot;?dataset=all&amp;presetDate=-5Days7Days&amp;dataFormat=csv&amp;stationIds=482105,50305&amp;fuelM&quot;;Extended Properties=&quot;&quot;" command="SELECT * FROM [?dataset=all&amp;presetDate=-5Days7Days&amp;dataFormat=csv&amp;stationIds=482105,50305&amp;fuelM]"/>
  </connection>
  <connection id="6" xr16:uid="{AE51EAF5-19E2-4B89-AD6E-DB0F6D06C371}" keepAlive="1" name="Query - ?dataset=all&amp;presetDate=-5Days7Days&amp;dataFormat=csv&amp;stationIds=50505,482107&amp;fuelM" description="Connection to the '?dataset=all&amp;presetDate=-5Days7Days&amp;dataFormat=csv&amp;stationIds=50505,482107&amp;fuelM' query in the workbook." type="5" refreshedVersion="8" background="1" saveData="1">
    <dbPr connection="Provider=Microsoft.Mashup.OleDb.1;Data Source=$Workbook$;Location=&quot;?dataset=all&amp;presetDate=-5Days7Days&amp;dataFormat=csv&amp;stationIds=50505,482107&amp;fuelM&quot;;Extended Properties=&quot;&quot;" command="SELECT * FROM [?dataset=all&amp;presetDate=-5Days7Days&amp;dataFormat=csv&amp;stationIds=50505,482107&amp;fuelM]"/>
  </connection>
</connections>
</file>

<file path=xl/sharedStrings.xml><?xml version="1.0" encoding="utf-8"?>
<sst xmlns="http://schemas.openxmlformats.org/spreadsheetml/2006/main" count="1430" uniqueCount="243">
  <si>
    <t xml:space="preserve"> Casper Interagency Dispatch
Today's Fire Danger </t>
  </si>
  <si>
    <t>CPC Zone PL</t>
  </si>
  <si>
    <t>FDRA</t>
  </si>
  <si>
    <t>Date</t>
  </si>
  <si>
    <t>ERC</t>
  </si>
  <si>
    <t>BI</t>
  </si>
  <si>
    <t>IC</t>
  </si>
  <si>
    <t xml:space="preserve">ADJ RATING </t>
  </si>
  <si>
    <t>PREPAREDNESS</t>
  </si>
  <si>
    <t>RESPONSE</t>
  </si>
  <si>
    <t>STAFFING</t>
  </si>
  <si>
    <t xml:space="preserve">Are FDRA Fuels Critical? </t>
  </si>
  <si>
    <t>Calculated Dispatch PL (Today)</t>
  </si>
  <si>
    <t>&gt; than 50%  of Zone Resources Commited?</t>
  </si>
  <si>
    <t>Actual PL</t>
  </si>
  <si>
    <t>Powder</t>
  </si>
  <si>
    <t>Criteria: More than 50 percent of the area within the FDRA is designated as critical based on fire weather zones.</t>
  </si>
  <si>
    <t>No</t>
  </si>
  <si>
    <t>Platte</t>
  </si>
  <si>
    <t>West</t>
  </si>
  <si>
    <t>CPC Zone Staffing Level</t>
  </si>
  <si>
    <t>Laramie North</t>
  </si>
  <si>
    <t>Laramie South</t>
  </si>
  <si>
    <t>MedBow</t>
  </si>
  <si>
    <r>
      <t xml:space="preserve">Fields highlighted in </t>
    </r>
    <r>
      <rPr>
        <b/>
        <sz val="16"/>
        <color theme="8" tint="-0.249977111117893"/>
        <rFont val="Aptos Narrow"/>
        <family val="2"/>
        <scheme val="minor"/>
      </rPr>
      <t>PURPLE</t>
    </r>
    <r>
      <rPr>
        <b/>
        <sz val="16"/>
        <color rgb="FFFF0000"/>
        <rFont val="Aptos Narrow"/>
        <family val="2"/>
        <scheme val="minor"/>
      </rPr>
      <t xml:space="preserve"> require direct coordination with Dispatch to ensure accurate selections. Fire Management Officers and Duty Officers must work closely with Dispatch to update the “critical fuels” toggle as conditions change. Dispatch is solely responsible for determining when more than 50 percent of initial‑attack resources within the zone are committed. Effective coordination between Dispatch and units is essential for the spreadsheet to function correctly and for staffing and PL decisions to remain accurate and consistent.</t>
    </r>
  </si>
  <si>
    <r>
      <t xml:space="preserve">The status page on the Dispatch website must be updated daily by field units from May 1 through October 31.                                                                             From November 1 through April 30, it must be updated only when the staffing level is </t>
    </r>
    <r>
      <rPr>
        <b/>
        <sz val="14"/>
        <color rgb="FFFF0000"/>
        <rFont val="Aptos Narrow"/>
        <family val="2"/>
        <scheme val="minor"/>
      </rPr>
      <t>Level 3</t>
    </r>
    <r>
      <rPr>
        <b/>
        <sz val="14"/>
        <color theme="1"/>
        <rFont val="Aptos Narrow"/>
        <family val="2"/>
        <scheme val="minor"/>
      </rPr>
      <t xml:space="preserve"> or higher. All updates must be completed before 10:00 a.m.</t>
    </r>
  </si>
  <si>
    <t>&gt; than 50% committed resources?</t>
  </si>
  <si>
    <t xml:space="preserve"> Casper Interagency Dispatch
Current Fire Danger </t>
  </si>
  <si>
    <t>FDOP Reference Data</t>
  </si>
  <si>
    <t>Powder FDRA</t>
  </si>
  <si>
    <t>ADJ RATING (DAILY)</t>
  </si>
  <si>
    <t>ADJ RATING (POSTED)</t>
  </si>
  <si>
    <t xml:space="preserve">PREPAREDNESS 
</t>
  </si>
  <si>
    <t>Previous</t>
  </si>
  <si>
    <t>Powder RESPONSE LEVEL</t>
  </si>
  <si>
    <t>Powder FIRE DANGER RATING</t>
  </si>
  <si>
    <t>PL / SL (ERCs)</t>
  </si>
  <si>
    <t>ADJECTIVE FIRE DANGER RATING</t>
  </si>
  <si>
    <t>IGNITION COMPONENT</t>
  </si>
  <si>
    <t>FM Y</t>
  </si>
  <si>
    <t>Today</t>
  </si>
  <si>
    <t>STAFFING LEVEL (ERC)</t>
  </si>
  <si>
    <t>Forecasted</t>
  </si>
  <si>
    <t>Platte FDRA</t>
  </si>
  <si>
    <t>Platte RESPONSE LEVEL</t>
  </si>
  <si>
    <t>Platte FIRE DANGER RATING</t>
  </si>
  <si>
    <t>West FDRA</t>
  </si>
  <si>
    <t>West RESPONSE LEVEL</t>
  </si>
  <si>
    <t>West FIRE DANGER RATING</t>
  </si>
  <si>
    <t>Laramie North FDRA</t>
  </si>
  <si>
    <t>Laramie North RESPONSE LEVEL</t>
  </si>
  <si>
    <t>Laramie North FIRE DANGER RATING</t>
  </si>
  <si>
    <t>Laramie South FDRA</t>
  </si>
  <si>
    <t>Laramie South RESPONSE LEVEL</t>
  </si>
  <si>
    <t>Laramie South FIRE DANGER RATING</t>
  </si>
  <si>
    <t>FM Z</t>
  </si>
  <si>
    <t>MedBow FDRA</t>
  </si>
  <si>
    <t>MedBow RESPONSE LEVEL</t>
  </si>
  <si>
    <t>MedBow FIRE DANGER RATING</t>
  </si>
  <si>
    <t xml:space="preserve">MedBow FDRA </t>
  </si>
  <si>
    <t>Staffing LEVEL 1</t>
  </si>
  <si>
    <t>All Contributing agencies will each provide a Duty Officer available 24-7</t>
  </si>
  <si>
    <t>Minimum Drawdown:</t>
  </si>
  <si>
    <r>
      <t>þ</t>
    </r>
    <r>
      <rPr>
        <sz val="7"/>
        <color theme="1"/>
        <rFont val="Times New Roman"/>
        <family val="1"/>
      </rPr>
      <t xml:space="preserve">  </t>
    </r>
    <r>
      <rPr>
        <sz val="9"/>
        <color theme="1"/>
        <rFont val="Arial"/>
        <family val="2"/>
      </rPr>
      <t>HPD   1 Resource</t>
    </r>
  </si>
  <si>
    <r>
      <t>þ</t>
    </r>
    <r>
      <rPr>
        <sz val="7"/>
        <color theme="1"/>
        <rFont val="Times New Roman"/>
        <family val="1"/>
      </rPr>
      <t xml:space="preserve">  </t>
    </r>
    <r>
      <rPr>
        <sz val="9"/>
        <color theme="1"/>
        <rFont val="Arial"/>
        <family val="2"/>
      </rPr>
      <t>HDD  1 Resource</t>
    </r>
    <r>
      <rPr>
        <sz val="9"/>
        <color theme="1"/>
        <rFont val="Wingdings"/>
        <charset val="2"/>
      </rPr>
      <t xml:space="preserve"> </t>
    </r>
    <r>
      <rPr>
        <sz val="9"/>
        <color theme="1"/>
        <rFont val="Aptos Narrow"/>
        <family val="2"/>
        <scheme val="minor"/>
      </rPr>
      <t>(Either RSFO or RFO)</t>
    </r>
  </si>
  <si>
    <r>
      <t>þ</t>
    </r>
    <r>
      <rPr>
        <sz val="7"/>
        <color theme="1"/>
        <rFont val="Times New Roman"/>
        <family val="1"/>
      </rPr>
      <t xml:space="preserve">  </t>
    </r>
    <r>
      <rPr>
        <sz val="9"/>
        <color theme="1"/>
        <rFont val="Arial"/>
        <family val="2"/>
      </rPr>
      <t xml:space="preserve">USFS - 1 Forest DO, 1 Resource (Any Station) </t>
    </r>
  </si>
  <si>
    <r>
      <rPr>
        <sz val="9"/>
        <color rgb="FFFF0000"/>
        <rFont val="Wingdings"/>
        <charset val="2"/>
      </rPr>
      <t>þ</t>
    </r>
    <r>
      <rPr>
        <sz val="7"/>
        <color rgb="FFFF0000"/>
        <rFont val="Times New Roman"/>
        <family val="1"/>
      </rPr>
      <t xml:space="preserve">  </t>
    </r>
    <r>
      <rPr>
        <sz val="9"/>
        <color rgb="FFFF0000"/>
        <rFont val="Arial"/>
        <family val="2"/>
      </rPr>
      <t xml:space="preserve">State </t>
    </r>
  </si>
  <si>
    <t>Step-Up Actions</t>
  </si>
  <si>
    <t>Normal Staffing Hours</t>
  </si>
  <si>
    <t>Staffing LEVEL 2</t>
  </si>
  <si>
    <r>
      <t>þ</t>
    </r>
    <r>
      <rPr>
        <sz val="7"/>
        <color theme="1"/>
        <rFont val="Times New Roman"/>
        <family val="1"/>
      </rPr>
      <t xml:space="preserve">  </t>
    </r>
    <r>
      <rPr>
        <sz val="9"/>
        <color theme="1"/>
        <rFont val="Arial"/>
        <family val="2"/>
      </rPr>
      <t>HPD 1 Resource</t>
    </r>
  </si>
  <si>
    <r>
      <t>þ</t>
    </r>
    <r>
      <rPr>
        <sz val="7"/>
        <color theme="1"/>
        <rFont val="Times New Roman"/>
        <family val="1"/>
      </rPr>
      <t xml:space="preserve">  </t>
    </r>
    <r>
      <rPr>
        <sz val="9"/>
        <color theme="1"/>
        <rFont val="Arial"/>
        <family val="2"/>
      </rPr>
      <t>HDD  1 Resource (Either RSFO or RFO)</t>
    </r>
  </si>
  <si>
    <r>
      <t>þ</t>
    </r>
    <r>
      <rPr>
        <sz val="7"/>
        <color theme="1"/>
        <rFont val="Times New Roman"/>
        <family val="1"/>
      </rPr>
      <t xml:space="preserve">  </t>
    </r>
    <r>
      <rPr>
        <sz val="9"/>
        <color theme="1"/>
        <rFont val="Arial"/>
        <family val="2"/>
      </rPr>
      <t>USFS - 1 Forest DO, 2 Resources</t>
    </r>
  </si>
  <si>
    <r>
      <rPr>
        <sz val="9"/>
        <color rgb="FFFF0000"/>
        <rFont val="Wingdings"/>
        <charset val="2"/>
      </rPr>
      <t>þ</t>
    </r>
    <r>
      <rPr>
        <sz val="7"/>
        <color rgb="FFFF0000"/>
        <rFont val="Times New Roman"/>
        <family val="1"/>
      </rPr>
      <t xml:space="preserve">  </t>
    </r>
    <r>
      <rPr>
        <sz val="9"/>
        <color rgb="FFFF0000"/>
        <rFont val="Arial"/>
        <family val="2"/>
      </rPr>
      <t>State</t>
    </r>
    <r>
      <rPr>
        <sz val="9"/>
        <color theme="1"/>
        <rFont val="Arial"/>
        <family val="2"/>
      </rPr>
      <t xml:space="preserve"> </t>
    </r>
  </si>
  <si>
    <t xml:space="preserve">Severity may be authorized for rare events depending on agency </t>
  </si>
  <si>
    <t>Staffing LEVEL 3</t>
  </si>
  <si>
    <r>
      <t>þ</t>
    </r>
    <r>
      <rPr>
        <sz val="7"/>
        <color theme="1"/>
        <rFont val="Times New Roman"/>
        <family val="1"/>
      </rPr>
      <t xml:space="preserve">  </t>
    </r>
    <r>
      <rPr>
        <sz val="9"/>
        <color theme="1"/>
        <rFont val="Arial"/>
        <family val="2"/>
      </rPr>
      <t>HPD 2 Resources</t>
    </r>
    <r>
      <rPr>
        <sz val="10"/>
        <color theme="1"/>
        <rFont val="Aptos Narrow"/>
        <family val="2"/>
        <scheme val="minor"/>
      </rPr>
      <t>, 1 ICT4</t>
    </r>
  </si>
  <si>
    <r>
      <t>þ</t>
    </r>
    <r>
      <rPr>
        <sz val="7"/>
        <color theme="1"/>
        <rFont val="Times New Roman"/>
        <family val="1"/>
      </rPr>
      <t xml:space="preserve">  </t>
    </r>
    <r>
      <rPr>
        <sz val="9"/>
        <color theme="1"/>
        <rFont val="Arial"/>
        <family val="2"/>
      </rPr>
      <t xml:space="preserve">HDD  2 Engines </t>
    </r>
    <r>
      <rPr>
        <sz val="9"/>
        <rFont val="Arial"/>
        <family val="2"/>
      </rPr>
      <t>(min one at RSFO and RFO)</t>
    </r>
  </si>
  <si>
    <r>
      <t>þ</t>
    </r>
    <r>
      <rPr>
        <sz val="7"/>
        <color theme="1"/>
        <rFont val="Times New Roman"/>
        <family val="1"/>
      </rPr>
      <t xml:space="preserve">  </t>
    </r>
    <r>
      <rPr>
        <sz val="9"/>
        <color theme="1"/>
        <rFont val="Arial"/>
        <family val="2"/>
      </rPr>
      <t>USFS - 2 Zone DO's, 1 Forest DO, 3 Resources</t>
    </r>
  </si>
  <si>
    <t>Normal Staffing Hours unless extended by agency ODO</t>
  </si>
  <si>
    <t xml:space="preserve">Severity funding may be authorized depending on agency </t>
  </si>
  <si>
    <t xml:space="preserve">HDD- If severity funding provided consider extended staffing if wind predicted of &gt; 20 miles per hour and/or predicted lightning. </t>
  </si>
  <si>
    <t>Staffing LEVEL 4</t>
  </si>
  <si>
    <r>
      <t>þ</t>
    </r>
    <r>
      <rPr>
        <sz val="7"/>
        <color theme="1"/>
        <rFont val="Times New Roman"/>
        <family val="1"/>
      </rPr>
      <t xml:space="preserve">  </t>
    </r>
    <r>
      <rPr>
        <sz val="9"/>
        <color theme="1"/>
        <rFont val="Arial"/>
        <family val="2"/>
      </rPr>
      <t>HPD 2 Resources, 2 ICT4</t>
    </r>
  </si>
  <si>
    <r>
      <t>þ</t>
    </r>
    <r>
      <rPr>
        <sz val="7"/>
        <color theme="1"/>
        <rFont val="Times New Roman"/>
        <family val="1"/>
      </rPr>
      <t xml:space="preserve">  </t>
    </r>
    <r>
      <rPr>
        <sz val="9"/>
        <color theme="1"/>
        <rFont val="Arial"/>
        <family val="2"/>
      </rPr>
      <t>HDD  3 Engines, Water Tender, ICT3, RKS SEAT Base Staffed</t>
    </r>
    <r>
      <rPr>
        <sz val="9"/>
        <color theme="1"/>
        <rFont val="Wingdings"/>
        <charset val="2"/>
      </rPr>
      <t xml:space="preserve"> </t>
    </r>
    <r>
      <rPr>
        <sz val="9"/>
        <color theme="1"/>
        <rFont val="Aptos Display"/>
        <family val="2"/>
        <scheme val="major"/>
      </rPr>
      <t>(3 engines based between RSFO and RFO)</t>
    </r>
  </si>
  <si>
    <r>
      <t>þ</t>
    </r>
    <r>
      <rPr>
        <sz val="7"/>
        <color theme="1"/>
        <rFont val="Times New Roman"/>
        <family val="1"/>
      </rPr>
      <t xml:space="preserve">  </t>
    </r>
    <r>
      <rPr>
        <sz val="9"/>
        <color theme="1"/>
        <rFont val="Arial"/>
        <family val="2"/>
      </rPr>
      <t>USFS - 2 Zone DO's, 1 Forest DO,4 Resources, ICT3</t>
    </r>
  </si>
  <si>
    <t>Normal Staffing Hours unless extended by each agency ODO</t>
  </si>
  <si>
    <t>Consider 7-day staffing</t>
  </si>
  <si>
    <t>Preposition resources in areas of concern based on lightning, as determined by agency ODO.</t>
  </si>
  <si>
    <t>Additional resources reccomended to be ordered to back fill for committed resources.</t>
  </si>
  <si>
    <t>HDD- If severity funding provided consider extended staffing if wind predicted of &gt;20 miles per hour and/or predicted lightning.</t>
  </si>
  <si>
    <t>Staffing LEVEL 5</t>
  </si>
  <si>
    <r>
      <t>þ</t>
    </r>
    <r>
      <rPr>
        <sz val="7"/>
        <color theme="1"/>
        <rFont val="Times New Roman"/>
        <family val="1"/>
      </rPr>
      <t xml:space="preserve">  </t>
    </r>
    <r>
      <rPr>
        <sz val="9"/>
        <color theme="1"/>
        <rFont val="Arial"/>
        <family val="2"/>
      </rPr>
      <t>HPD 4 Resources, 2 ICT4, 1 ICT3 (Can be coordinated with Inter-agency partners.)</t>
    </r>
  </si>
  <si>
    <r>
      <t>þ</t>
    </r>
    <r>
      <rPr>
        <sz val="7"/>
        <color theme="1"/>
        <rFont val="Times New Roman"/>
        <family val="1"/>
      </rPr>
      <t xml:space="preserve">  </t>
    </r>
    <r>
      <rPr>
        <sz val="9"/>
        <color theme="1"/>
        <rFont val="Arial"/>
        <family val="2"/>
      </rPr>
      <t xml:space="preserve">HDD 4 Engines, 1 Resouce KFO, 1 Resource PFO, 1 ICT3, water tender, RKS SEAT Base Staffed, Helicopter Any Type </t>
    </r>
    <r>
      <rPr>
        <sz val="9"/>
        <color theme="1"/>
        <rFont val="Aptos Display"/>
        <family val="2"/>
        <scheme val="major"/>
      </rPr>
      <t>(min two engines at each RSFO and RFO station)</t>
    </r>
  </si>
  <si>
    <r>
      <t>þ</t>
    </r>
    <r>
      <rPr>
        <sz val="7"/>
        <color theme="1"/>
        <rFont val="Times New Roman"/>
        <family val="1"/>
      </rPr>
      <t xml:space="preserve">  </t>
    </r>
    <r>
      <rPr>
        <sz val="9"/>
        <color theme="1"/>
        <rFont val="Arial"/>
        <family val="2"/>
      </rPr>
      <t>USFS – 2  Zone DO's, 1 Forest DO, 5 Resources, ICT3.</t>
    </r>
  </si>
  <si>
    <t>Consider staffing on holidays</t>
  </si>
  <si>
    <t xml:space="preserve">HDD- If severity funding provided consider extended staffing if wind predicted of &gt;20 miles per hour and/or predicted lightning </t>
  </si>
  <si>
    <t>Agency Administrators</t>
  </si>
  <si>
    <t>Responsible Party</t>
  </si>
  <si>
    <t>Suggested Action</t>
  </si>
  <si>
    <t>PL 1</t>
  </si>
  <si>
    <t>PL 2</t>
  </si>
  <si>
    <t>PL 3</t>
  </si>
  <si>
    <t>PL 4</t>
  </si>
  <si>
    <t>PL 5</t>
  </si>
  <si>
    <t>Affected Entity</t>
  </si>
  <si>
    <t>All Contributing agencies Agency Administrators</t>
  </si>
  <si>
    <t>Ensure Resource Advisors (READ) are designated and available for fire assignments.</t>
  </si>
  <si>
    <t>X</t>
  </si>
  <si>
    <t>Agency</t>
  </si>
  <si>
    <t>Evaluate work/rest needs of fire staff.</t>
  </si>
  <si>
    <t>Provide appropriate support to fire staffs regarding the implementation of preparedness level actions (i.e. severity requests, restrictions and closure planning, WFDSS Support).</t>
  </si>
  <si>
    <t>Issue guidance to staff indicating severity of the season and increased need and availability for fire support personnel (i.e. availability for large fire support).</t>
  </si>
  <si>
    <t>Fire Management Officers</t>
  </si>
  <si>
    <t>All Contributing agencies FMOs</t>
  </si>
  <si>
    <t>Evaluate season severity data (NFDRS indices for the season, fuel loading, fuel moisture, drought indices, long-term forecasts).</t>
  </si>
  <si>
    <t>Brief agency administrator on burning conditions and fire activity.</t>
  </si>
  <si>
    <t>Review geographical and national preparedness levels and evaluate need to suspend local Rx fire activities.</t>
  </si>
  <si>
    <t>Ensure agency staff personnel are briefed on increasing fire activity.</t>
  </si>
  <si>
    <t>Public Industry</t>
  </si>
  <si>
    <t>Each agency should, consider fire severity request and pre-positioning of resources including: suppression resources, aerial support, aerial supervision, command positions, dispatch, logistical support, and prevention.</t>
  </si>
  <si>
    <t>If preparedness level is decreasing, consult with Duty Officer/Dispatch Center Manager and consider release of pre-positioned or detailed personnel.</t>
  </si>
  <si>
    <t>Evaluate crew and staff work/rest requirements.</t>
  </si>
  <si>
    <t>Coordinate with interagency partners the need for fire restrictions or closures.</t>
  </si>
  <si>
    <t>Communicate with Dispatch Center Manager on geographical conditions and resources availability.</t>
  </si>
  <si>
    <t>Request the agency administrator to issue guidance to agency staff regarding the need for increased availability in support positions.</t>
  </si>
  <si>
    <t>Dispatch Center</t>
  </si>
  <si>
    <t>If preparedness level is decreasing, consider release of pre-positioned or detailed dispatchers and logistical support personnel.</t>
  </si>
  <si>
    <t>PLs of 4 and 5, weekly / daily calls with LMAC will be considered by the Center Manager if multiple fires are competing for resources.</t>
  </si>
  <si>
    <t>Consider pre-positioning or detail of off-unit IA dispatchers and logistical support personnel.</t>
  </si>
  <si>
    <t>Evaluate work/rest needs of center staff.</t>
  </si>
  <si>
    <t>From November 1 through April 30, Dispatch must identify the locations of GACC air resources to ensure run card requirements can be met.</t>
  </si>
  <si>
    <t>Duty Officers</t>
  </si>
  <si>
    <t>All Contributing Agencies Duty Officer</t>
  </si>
  <si>
    <t>If preparedness level is decreasing, consider releasing pre-positioned and detailed resources.</t>
  </si>
  <si>
    <t>Ensure incoming pre-position or detailed personnel are briefed on local conditions.</t>
  </si>
  <si>
    <t>Evaluate work/rest needs of IA crews, dispatchers and aviation bases.</t>
  </si>
  <si>
    <t>Consider patrols and pre-positioning of local IA resources in high risk areas.</t>
  </si>
  <si>
    <t>Consider pre-positioning and/or detailing of additional IA resources from off-unit.</t>
  </si>
  <si>
    <t>Consider bringing in local resources from scheduled days off.</t>
  </si>
  <si>
    <t>Ensure draw down levels are met</t>
  </si>
  <si>
    <t>Resource Status page is updated by 10:00 am daily; May 1 – Oct 31. Nov 1-April 30th, updated daily when SL is 3, 4, &amp; 5</t>
  </si>
  <si>
    <t>Prevention/Mitigation</t>
  </si>
  <si>
    <t>Fire Prevention &amp; Mitigation</t>
  </si>
  <si>
    <t>Contact Public Information Officer, local media to inform of the start of fire season and the potential for local fire danger to increase.</t>
  </si>
  <si>
    <t>Public</t>
  </si>
  <si>
    <t>Provide public and industry with access to fire danger information, closures, restrictions and warnings.</t>
  </si>
  <si>
    <t>Industry</t>
  </si>
  <si>
    <t>Post signs and warnings in camping and recreation areas.</t>
  </si>
  <si>
    <t>Consider need for increased fire prevention patrols.</t>
  </si>
  <si>
    <t>Notify local media if High/Extreme fire danger and the need for increased public caution.</t>
  </si>
  <si>
    <t>Contact local fire chiefs and inform of increased fire danger.</t>
  </si>
  <si>
    <t>Consult with FMO’s, local fire chiefs and fire wardens regarding need for fire restrictions or closures.</t>
  </si>
  <si>
    <t>Platte FDRA Response</t>
  </si>
  <si>
    <t>Resources</t>
  </si>
  <si>
    <t>DISPATCH ACTION BASED ON RESPONSE LEVEL</t>
  </si>
  <si>
    <t>Platte Response Level</t>
  </si>
  <si>
    <t>ERC Y</t>
  </si>
  <si>
    <t>BI Y</t>
  </si>
  <si>
    <t>RESPONSE LEVEL:</t>
  </si>
  <si>
    <t>RESPONSE LEVEL 1</t>
  </si>
  <si>
    <t>RESPONSE LEVEL 2</t>
  </si>
  <si>
    <t>RESPONSE LEVEL 3</t>
  </si>
  <si>
    <t>Squad/ Engine(s) (with IC 5)</t>
  </si>
  <si>
    <t>ICT4</t>
  </si>
  <si>
    <t>ICT3</t>
  </si>
  <si>
    <t xml:space="preserve">Interagency Helicopter - </t>
  </si>
  <si>
    <t xml:space="preserve">Air Attack w/ATGS – </t>
  </si>
  <si>
    <t>Dozer T2 or T3</t>
  </si>
  <si>
    <t>Respond</t>
  </si>
  <si>
    <t>Resources will proceed directly to the incident at the direction of the dispatchers.</t>
  </si>
  <si>
    <t>Special Instructions for Dispatchers/Areas of Special Concern</t>
  </si>
  <si>
    <r>
      <t>Management Area</t>
    </r>
    <r>
      <rPr>
        <sz val="10"/>
        <color rgb="FF000000"/>
        <rFont val="Calibri"/>
        <family val="2"/>
      </rPr>
      <t xml:space="preserve">: </t>
    </r>
  </si>
  <si>
    <r>
      <t>·</t>
    </r>
    <r>
      <rPr>
        <sz val="7"/>
        <color rgb="FFFF0000"/>
        <rFont val="Times New Roman"/>
        <family val="1"/>
      </rPr>
      <t xml:space="preserve">         </t>
    </r>
    <r>
      <rPr>
        <sz val="10"/>
        <color rgb="FFFF0000"/>
        <rFont val="Calibri"/>
        <family val="2"/>
      </rPr>
      <t>Once the ownership is determined and a jurisdictional duty officer is assigned, management considerations may be relayed to the IC via the duty officer</t>
    </r>
  </si>
  <si>
    <r>
      <t>·</t>
    </r>
    <r>
      <rPr>
        <sz val="7"/>
        <color rgb="FFFF0000"/>
        <rFont val="Times New Roman"/>
        <family val="1"/>
      </rPr>
      <t xml:space="preserve">         </t>
    </r>
    <r>
      <rPr>
        <sz val="10"/>
        <color rgb="FFFF0000"/>
        <rFont val="Calibri"/>
        <family val="2"/>
      </rPr>
      <t>Sage-grouse habitat type</t>
    </r>
  </si>
  <si>
    <t>Initial Attack Communications Plan: </t>
  </si>
  <si>
    <r>
      <t>·</t>
    </r>
    <r>
      <rPr>
        <sz val="7"/>
        <color rgb="FFFF0000"/>
        <rFont val="Times New Roman"/>
        <family val="1"/>
      </rPr>
      <t xml:space="preserve">         </t>
    </r>
    <r>
      <rPr>
        <sz val="10"/>
        <color rgb="FFFF0000"/>
        <rFont val="Calibri"/>
        <family val="2"/>
      </rPr>
      <t>Dispatch will initially assign closest repeater for command based on the communication plan located in the “Casper Zone Operations Guide”, incident commander will verify the command repeater or designate a new command based on radio coverage once on-scene.</t>
    </r>
  </si>
  <si>
    <r>
      <t>·</t>
    </r>
    <r>
      <rPr>
        <sz val="7"/>
        <color rgb="FFFF0000"/>
        <rFont val="Times New Roman"/>
        <family val="1"/>
      </rPr>
      <t xml:space="preserve">         </t>
    </r>
    <r>
      <rPr>
        <sz val="9.5"/>
        <color rgb="FFFF0000"/>
        <rFont val="Calibri"/>
        <family val="2"/>
      </rPr>
      <t>If reported to the dispatch center by anyone other than the respective county Dispatch will notify the county as soon as the federal resources are sent.</t>
    </r>
  </si>
  <si>
    <t>Powder FDRA Response</t>
  </si>
  <si>
    <t>Powder Response Level</t>
  </si>
  <si>
    <t>Southern Bighorns Response Area</t>
  </si>
  <si>
    <t>During hours 1800-0800: Contact duty officer to determine responding resources.</t>
  </si>
  <si>
    <t>West FDRA Response</t>
  </si>
  <si>
    <t>West Response Level</t>
  </si>
  <si>
    <t>Resource (W/ IC 5)</t>
  </si>
  <si>
    <t>Engine</t>
  </si>
  <si>
    <t>Laramie North FDRA Response</t>
  </si>
  <si>
    <t>Laramie North Response Level</t>
  </si>
  <si>
    <t>Squad/ Engine(s) (W/ 1 ICT5)</t>
  </si>
  <si>
    <t>Laramie South FDRA Response</t>
  </si>
  <si>
    <t>Laramie South Response Level</t>
  </si>
  <si>
    <t>ERC Z</t>
  </si>
  <si>
    <t>BI Z</t>
  </si>
  <si>
    <r>
      <t>·</t>
    </r>
    <r>
      <rPr>
        <sz val="7"/>
        <color rgb="FFFF0000"/>
        <rFont val="Times New Roman"/>
        <family val="1"/>
      </rPr>
      <t xml:space="preserve">         </t>
    </r>
    <r>
      <rPr>
        <sz val="10"/>
        <color rgb="FFFF0000"/>
        <rFont val="Calibri"/>
        <family val="2"/>
      </rPr>
      <t>Once the ownership is determined and a jurisdictional duty officer is assigned management, considerations may be relayed to the IC via the duty officer</t>
    </r>
  </si>
  <si>
    <t xml:space="preserve"> MedBow 1 Response Area (General Response)</t>
  </si>
  <si>
    <t>MedBow Response Level</t>
  </si>
  <si>
    <t>C</t>
  </si>
  <si>
    <t>MedBow 2 Response Area (Elk Mtn/Ryan Park Area)</t>
  </si>
  <si>
    <t>Interagency Helicopter - T1</t>
  </si>
  <si>
    <t xml:space="preserve">Air Attack w/ATGS </t>
  </si>
  <si>
    <t>MedBow 3 Response Zone (Wilderness)</t>
  </si>
  <si>
    <t>StationName</t>
  </si>
  <si>
    <t>ObservationTime</t>
  </si>
  <si>
    <t>NFDRType</t>
  </si>
  <si>
    <t>FuelModel</t>
  </si>
  <si>
    <t>1HrFM</t>
  </si>
  <si>
    <t>Min1HrFMTime</t>
  </si>
  <si>
    <t>10HrFM</t>
  </si>
  <si>
    <t>Min10HrFMTime</t>
  </si>
  <si>
    <t>100HrFM</t>
  </si>
  <si>
    <t>Min100HrFMTime</t>
  </si>
  <si>
    <t>1000HrFM</t>
  </si>
  <si>
    <t>Min1000HrFMTime</t>
  </si>
  <si>
    <t>KBDI</t>
  </si>
  <si>
    <t>GSI</t>
  </si>
  <si>
    <t>WoodyFM</t>
  </si>
  <si>
    <t>HerbFM</t>
  </si>
  <si>
    <t>MaxICTime</t>
  </si>
  <si>
    <t>MaxERCTime</t>
  </si>
  <si>
    <t>SC</t>
  </si>
  <si>
    <t>MaxSCTime</t>
  </si>
  <si>
    <t>MaxBITime</t>
  </si>
  <si>
    <t>NFDRQAFlag</t>
  </si>
  <si>
    <t>RED CANYON</t>
  </si>
  <si>
    <t>O</t>
  </si>
  <si>
    <t>Y</t>
  </si>
  <si>
    <t>ECHETA</t>
  </si>
  <si>
    <t>ROCHELLE HILLS</t>
  </si>
  <si>
    <t>POKER CREEK</t>
  </si>
  <si>
    <t>F</t>
  </si>
  <si>
    <t>FALES ROCK</t>
  </si>
  <si>
    <t>ESTERBROOK</t>
  </si>
  <si>
    <t>MUDDY CREEK</t>
  </si>
  <si>
    <t>SNOW SPRINGS CREEK</t>
  </si>
  <si>
    <t>CAMP CREEK</t>
  </si>
  <si>
    <t>COW CREEK</t>
  </si>
  <si>
    <t>DODGE CREEK</t>
  </si>
  <si>
    <t>REDFEATHER</t>
  </si>
  <si>
    <t>POLE MT</t>
  </si>
  <si>
    <t>INDEPENDENCE MOUNTAIN</t>
  </si>
  <si>
    <t>SAWMILL PARK</t>
  </si>
  <si>
    <t xml:space="preserve"> </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</si>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</sst>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b/>
      <sz val="24"/>
      <color theme="1"/>
      <name val="Aptos Narrow"/>
      <family val="2"/>
      <scheme val="minor"/>
    </font>
    <font>
      <sz val="28"/>
      <color theme="1"/>
      <name val="Aptos Narrow"/>
      <family val="2"/>
      <scheme val="minor"/>
    </font>
    <font>
      <b/>
      <sz val="18"/>
      <color theme="1"/>
      <name val="Aptos Narrow"/>
      <family val="2"/>
      <scheme val="minor"/>
    </font>
    <font>
      <b/>
      <sz val="16"/>
      <color theme="1"/>
      <name val="Times New Roman"/>
      <family val="1"/>
    </font>
    <font>
      <sz val="11"/>
      <color theme="1"/>
      <name val="Times New Roman"/>
      <family val="1"/>
    </font>
    <font>
      <b/>
      <sz val="12"/>
      <color theme="1"/>
      <name val="Times New Roman"/>
      <family val="1"/>
    </font>
    <font>
      <b/>
      <sz val="11"/>
      <color theme="1"/>
      <name val="Times New Roman"/>
      <family val="1"/>
    </font>
    <font>
      <sz val="12"/>
      <color theme="1"/>
      <name val="Times New Roman"/>
      <family val="1"/>
    </font>
    <font>
      <sz val="8"/>
      <color theme="1"/>
      <name val="Times New Roman"/>
      <family val="1"/>
    </font>
    <font>
      <b/>
      <sz val="26"/>
      <color theme="1"/>
      <name val="Aptos Narrow"/>
      <family val="2"/>
      <scheme val="minor"/>
    </font>
    <font>
      <sz val="26"/>
      <color theme="1"/>
      <name val="Aptos Narrow"/>
      <family val="2"/>
      <scheme val="minor"/>
    </font>
    <font>
      <b/>
      <sz val="11"/>
      <name val="Times New Roman"/>
      <family val="1"/>
    </font>
    <font>
      <b/>
      <sz val="16"/>
      <color theme="1"/>
      <name val="Aptos Narrow"/>
      <family val="2"/>
      <scheme val="minor"/>
    </font>
    <font>
      <sz val="36"/>
      <color theme="1"/>
      <name val="Aptos Narrow"/>
      <family val="2"/>
      <scheme val="minor"/>
    </font>
    <font>
      <b/>
      <sz val="20"/>
      <color theme="1"/>
      <name val="Aptos Narrow"/>
      <family val="2"/>
      <scheme val="minor"/>
    </font>
    <font>
      <b/>
      <sz val="18"/>
      <color rgb="FF000000"/>
      <name val="Calibri"/>
      <family val="2"/>
    </font>
    <font>
      <sz val="10"/>
      <color theme="1"/>
      <name val="Arial"/>
      <family val="2"/>
    </font>
    <font>
      <sz val="9"/>
      <color theme="1"/>
      <name val="Arial"/>
      <family val="2"/>
    </font>
    <font>
      <sz val="9"/>
      <color theme="1"/>
      <name val="Wingdings"/>
      <charset val="2"/>
    </font>
    <font>
      <sz val="7"/>
      <color theme="1"/>
      <name val="Times New Roman"/>
      <family val="1"/>
    </font>
    <font>
      <sz val="9"/>
      <color theme="1"/>
      <name val="Aptos Narrow"/>
      <family val="2"/>
      <scheme val="minor"/>
    </font>
    <font>
      <sz val="9"/>
      <color rgb="FFFF0000"/>
      <name val="Wingdings"/>
      <charset val="2"/>
    </font>
    <font>
      <sz val="7"/>
      <color rgb="FFFF0000"/>
      <name val="Times New Roman"/>
      <family val="1"/>
    </font>
    <font>
      <sz val="9"/>
      <color rgb="FFFF0000"/>
      <name val="Arial"/>
      <family val="2"/>
    </font>
    <font>
      <u/>
      <sz val="9"/>
      <color theme="1"/>
      <name val="Arial"/>
      <family val="2"/>
    </font>
    <font>
      <b/>
      <sz val="10"/>
      <color theme="1"/>
      <name val="Arial"/>
      <family val="2"/>
    </font>
    <font>
      <sz val="10"/>
      <color theme="1"/>
      <name val="Wingdings"/>
      <charset val="2"/>
    </font>
    <font>
      <sz val="10"/>
      <color theme="1"/>
      <name val="Aptos Narrow"/>
      <family val="2"/>
      <scheme val="minor"/>
    </font>
    <font>
      <sz val="9"/>
      <name val="Arial"/>
      <family val="2"/>
    </font>
    <font>
      <sz val="9"/>
      <color theme="1"/>
      <name val="Aptos Display"/>
      <family val="2"/>
      <scheme val="major"/>
    </font>
    <font>
      <b/>
      <sz val="10"/>
      <color rgb="FF000000"/>
      <name val="Arial"/>
      <family val="2"/>
    </font>
    <font>
      <sz val="22"/>
      <color theme="1"/>
      <name val="Aptos Narrow"/>
      <family val="2"/>
      <scheme val="minor"/>
    </font>
    <font>
      <b/>
      <sz val="12"/>
      <color rgb="FF000000"/>
      <name val="Calibri"/>
      <family val="2"/>
    </font>
    <font>
      <sz val="9"/>
      <color rgb="FF000000"/>
      <name val="Calibri"/>
      <family val="2"/>
    </font>
    <font>
      <b/>
      <sz val="9"/>
      <color rgb="FF000000"/>
      <name val="Calibri"/>
      <family val="2"/>
    </font>
    <font>
      <b/>
      <sz val="7"/>
      <color rgb="FF000000"/>
      <name val="Calibri"/>
      <family val="2"/>
    </font>
    <font>
      <sz val="12"/>
      <color rgb="FF000000"/>
      <name val="Calibri"/>
      <family val="2"/>
    </font>
    <font>
      <sz val="10"/>
      <color rgb="FF000000"/>
      <name val="Calibri"/>
      <family val="2"/>
    </font>
    <font>
      <sz val="10"/>
      <color rgb="FFFF0000"/>
      <name val="Symbol"/>
      <family val="1"/>
      <charset val="2"/>
    </font>
    <font>
      <sz val="10"/>
      <color rgb="FFFF0000"/>
      <name val="Calibri"/>
      <family val="2"/>
    </font>
    <font>
      <sz val="9.5"/>
      <color rgb="FFFF0000"/>
      <name val="Calibri"/>
      <family val="2"/>
    </font>
    <font>
      <b/>
      <sz val="14"/>
      <color rgb="FFFF0000"/>
      <name val="Aptos Narrow"/>
      <family val="2"/>
      <scheme val="minor"/>
    </font>
    <font>
      <b/>
      <sz val="16"/>
      <color rgb="FFFF0000"/>
      <name val="Aptos Narrow"/>
      <family val="2"/>
      <scheme val="minor"/>
    </font>
    <font>
      <b/>
      <sz val="16"/>
      <color theme="8" tint="-0.249977111117893"/>
      <name val="Aptos Narrow"/>
      <family val="2"/>
      <scheme val="minor"/>
    </font>
  </fonts>
  <fills count="33">
    <fill>
      <patternFill patternType="none"/>
    </fill>
    <fill>
      <patternFill patternType="gray125"/>
    </fill>
    <fill>
      <patternFill patternType="solid">
        <fgColor rgb="FFD4A97E"/>
        <bgColor indexed="64"/>
      </patternFill>
    </fill>
    <fill>
      <patternFill patternType="solid">
        <fgColor rgb="FFD9E1F2"/>
        <bgColor indexed="64"/>
      </patternFill>
    </fill>
    <fill>
      <patternFill patternType="solid">
        <fgColor rgb="FFD0CECE"/>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9BAFE"/>
        <bgColor indexed="64"/>
      </patternFill>
    </fill>
    <fill>
      <patternFill patternType="solid">
        <fgColor theme="1"/>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1" tint="0.34998626667073579"/>
        <bgColor indexed="64"/>
      </patternFill>
    </fill>
    <fill>
      <patternFill patternType="solid">
        <fgColor rgb="FFFFF529"/>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BE2D5"/>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B8CCE4"/>
        <bgColor indexed="64"/>
      </patternFill>
    </fill>
    <fill>
      <patternFill patternType="solid">
        <fgColor rgb="FFFFFF99"/>
        <bgColor indexed="64"/>
      </patternFill>
    </fill>
    <fill>
      <patternFill patternType="solid">
        <fgColor rgb="FFFF9900"/>
        <bgColor indexed="64"/>
      </patternFill>
    </fill>
    <fill>
      <patternFill patternType="solid">
        <fgColor rgb="FFDBDDCC"/>
        <bgColor indexed="64"/>
      </patternFill>
    </fill>
    <fill>
      <patternFill patternType="solid">
        <fgColor rgb="FFDBDDCC"/>
        <bgColor rgb="FF000000"/>
      </patternFill>
    </fill>
    <fill>
      <patternFill patternType="solid">
        <fgColor rgb="FF92D050"/>
        <bgColor rgb="FF000000"/>
      </patternFill>
    </fill>
    <fill>
      <patternFill patternType="solid">
        <fgColor rgb="FF00B0F0"/>
        <bgColor rgb="FF000000"/>
      </patternFill>
    </fill>
    <fill>
      <patternFill patternType="solid">
        <fgColor rgb="FFFF0000"/>
        <bgColor rgb="FF000000"/>
      </patternFill>
    </fill>
    <fill>
      <patternFill patternType="solid">
        <fgColor rgb="FFD9D9D9"/>
        <bgColor rgb="FF000000"/>
      </patternFill>
    </fill>
    <fill>
      <patternFill patternType="solid">
        <fgColor theme="8" tint="0.39997558519241921"/>
        <bgColor indexed="64"/>
      </patternFill>
    </fill>
    <fill>
      <patternFill patternType="solid">
        <fgColor rgb="FFFF696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s>
  <cellStyleXfs count="1">
    <xf numFmtId="0" fontId="0" fillId="0" borderId="0"/>
  </cellStyleXfs>
  <cellXfs count="413">
    <xf numFmtId="0" fontId="0" fillId="0" borderId="0" xfId="0"/>
    <xf numFmtId="0" fontId="0" fillId="0" borderId="0" xfId="0" applyAlignment="1">
      <alignment wrapText="1"/>
    </xf>
    <xf numFmtId="0" fontId="2" fillId="2" borderId="1" xfId="0" applyFont="1" applyFill="1" applyBorder="1" applyAlignment="1">
      <alignment horizontal="center" vertical="center" wrapText="1"/>
    </xf>
    <xf numFmtId="0" fontId="3"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1" fillId="3"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0" borderId="8" xfId="0" applyBorder="1" applyAlignment="1">
      <alignment wrapText="1"/>
    </xf>
    <xf numFmtId="0" fontId="0" fillId="0" borderId="15" xfId="0" applyBorder="1" applyAlignment="1">
      <alignment wrapText="1"/>
    </xf>
    <xf numFmtId="0" fontId="3" fillId="7" borderId="16" xfId="0" applyFont="1" applyFill="1" applyBorder="1" applyAlignment="1">
      <alignment wrapText="1"/>
    </xf>
    <xf numFmtId="14" fontId="3" fillId="0" borderId="17"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8" fillId="8" borderId="20" xfId="0" applyFont="1" applyFill="1" applyBorder="1" applyAlignment="1">
      <alignment vertical="center" wrapText="1"/>
    </xf>
    <xf numFmtId="0" fontId="9" fillId="0" borderId="25" xfId="0" applyFont="1" applyBorder="1" applyAlignment="1">
      <alignment horizontal="center" vertical="center" wrapText="1"/>
    </xf>
    <xf numFmtId="1" fontId="11" fillId="0" borderId="26" xfId="0" applyNumberFormat="1" applyFont="1" applyBorder="1" applyAlignment="1">
      <alignment horizontal="center" vertical="center" wrapText="1"/>
    </xf>
    <xf numFmtId="1" fontId="11" fillId="0" borderId="27" xfId="0" applyNumberFormat="1" applyFont="1" applyBorder="1" applyAlignment="1">
      <alignment horizontal="center" vertical="center" wrapText="1"/>
    </xf>
    <xf numFmtId="1" fontId="11" fillId="0" borderId="28" xfId="0" applyNumberFormat="1" applyFont="1" applyBorder="1" applyAlignment="1">
      <alignment horizontal="center" vertical="center" wrapText="1"/>
    </xf>
    <xf numFmtId="0" fontId="8" fillId="8" borderId="25" xfId="0" applyFont="1" applyFill="1" applyBorder="1" applyAlignment="1">
      <alignment vertical="center" wrapText="1"/>
    </xf>
    <xf numFmtId="0" fontId="12" fillId="0" borderId="8" xfId="0" applyFont="1" applyBorder="1" applyAlignment="1">
      <alignment horizontal="right" vertical="center" wrapText="1"/>
    </xf>
    <xf numFmtId="1" fontId="11" fillId="0" borderId="29" xfId="0" applyNumberFormat="1" applyFont="1" applyBorder="1" applyAlignment="1">
      <alignment horizontal="center" vertical="center" wrapText="1"/>
    </xf>
    <xf numFmtId="1" fontId="9" fillId="9" borderId="17" xfId="0" applyNumberFormat="1" applyFont="1" applyFill="1" applyBorder="1" applyAlignment="1">
      <alignment horizontal="center" vertical="center" wrapText="1"/>
    </xf>
    <xf numFmtId="1" fontId="9" fillId="9" borderId="1" xfId="0" applyNumberFormat="1" applyFont="1" applyFill="1" applyBorder="1" applyAlignment="1">
      <alignment horizontal="center" vertical="center" wrapText="1"/>
    </xf>
    <xf numFmtId="1" fontId="9" fillId="10" borderId="1" xfId="0" applyNumberFormat="1" applyFont="1" applyFill="1" applyBorder="1" applyAlignment="1">
      <alignment horizontal="center" vertical="center" wrapText="1"/>
    </xf>
    <xf numFmtId="1" fontId="9" fillId="10" borderId="19" xfId="0" applyNumberFormat="1" applyFont="1" applyFill="1" applyBorder="1" applyAlignment="1">
      <alignment horizontal="center" vertical="center" wrapText="1"/>
    </xf>
    <xf numFmtId="0" fontId="10" fillId="0" borderId="25" xfId="0" applyFont="1" applyBorder="1" applyAlignment="1">
      <alignment horizontal="center" vertical="center" wrapText="1"/>
    </xf>
    <xf numFmtId="0" fontId="8" fillId="0" borderId="30" xfId="0" applyFont="1" applyBorder="1" applyAlignment="1">
      <alignment horizontal="center" vertical="center" wrapText="1"/>
    </xf>
    <xf numFmtId="1" fontId="8" fillId="0" borderId="27" xfId="0" quotePrefix="1" applyNumberFormat="1"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31" xfId="0" applyFont="1" applyBorder="1" applyAlignment="1">
      <alignment horizontal="center" vertical="center" wrapText="1"/>
    </xf>
    <xf numFmtId="0" fontId="12" fillId="0" borderId="15" xfId="0" applyFont="1" applyBorder="1" applyAlignment="1">
      <alignment vertical="center" wrapText="1"/>
    </xf>
    <xf numFmtId="1" fontId="11" fillId="0" borderId="23" xfId="0" applyNumberFormat="1" applyFont="1" applyBorder="1" applyAlignment="1">
      <alignment horizontal="center" vertical="center" wrapText="1"/>
    </xf>
    <xf numFmtId="1" fontId="9" fillId="11" borderId="19" xfId="0" applyNumberFormat="1" applyFont="1" applyFill="1" applyBorder="1" applyAlignment="1">
      <alignment horizontal="center" vertical="center" wrapText="1"/>
    </xf>
    <xf numFmtId="0" fontId="8" fillId="0" borderId="32" xfId="0" applyFont="1" applyBorder="1" applyAlignment="1">
      <alignment horizontal="center" vertical="center" wrapText="1"/>
    </xf>
    <xf numFmtId="0" fontId="11" fillId="0" borderId="17" xfId="0" applyFont="1" applyBorder="1" applyAlignment="1">
      <alignment horizontal="center" vertical="center" wrapText="1"/>
    </xf>
    <xf numFmtId="0" fontId="9" fillId="0" borderId="23" xfId="0" applyFont="1" applyBorder="1" applyAlignment="1">
      <alignment horizontal="center" vertical="center" wrapText="1"/>
    </xf>
    <xf numFmtId="1" fontId="11" fillId="0" borderId="33" xfId="0" applyNumberFormat="1" applyFont="1" applyBorder="1" applyAlignment="1">
      <alignment horizontal="center" vertical="center" wrapText="1"/>
    </xf>
    <xf numFmtId="1" fontId="9" fillId="9" borderId="34" xfId="0" applyNumberFormat="1" applyFont="1" applyFill="1" applyBorder="1" applyAlignment="1">
      <alignment horizontal="center" vertical="center" wrapText="1"/>
    </xf>
    <xf numFmtId="1" fontId="9" fillId="10" borderId="35" xfId="0" applyNumberFormat="1" applyFont="1" applyFill="1" applyBorder="1" applyAlignment="1">
      <alignment horizontal="center" vertical="center" wrapText="1"/>
    </xf>
    <xf numFmtId="1" fontId="9" fillId="11" borderId="35" xfId="0" applyNumberFormat="1" applyFont="1" applyFill="1" applyBorder="1" applyAlignment="1">
      <alignment horizontal="center" vertical="center" wrapText="1"/>
    </xf>
    <xf numFmtId="1" fontId="9" fillId="11" borderId="36" xfId="0" applyNumberFormat="1" applyFont="1" applyFill="1" applyBorder="1" applyAlignment="1">
      <alignment horizontal="center" vertical="center" wrapText="1"/>
    </xf>
    <xf numFmtId="0" fontId="8" fillId="0" borderId="37" xfId="0" applyFont="1" applyBorder="1" applyAlignment="1">
      <alignment horizontal="center" vertical="center" wrapText="1"/>
    </xf>
    <xf numFmtId="0" fontId="10" fillId="10" borderId="1" xfId="0" applyFont="1" applyFill="1" applyBorder="1" applyAlignment="1">
      <alignment horizontal="center" vertical="center" wrapText="1"/>
    </xf>
    <xf numFmtId="0" fontId="12" fillId="0" borderId="0" xfId="0" applyFont="1" applyAlignment="1">
      <alignment horizontal="center" vertical="top" wrapText="1"/>
    </xf>
    <xf numFmtId="0" fontId="10" fillId="12" borderId="1" xfId="0" applyFont="1" applyFill="1" applyBorder="1" applyAlignment="1">
      <alignment horizontal="center" vertical="center" wrapText="1"/>
    </xf>
    <xf numFmtId="0" fontId="11" fillId="0" borderId="34" xfId="0" applyFont="1" applyBorder="1" applyAlignment="1">
      <alignment horizontal="center" vertical="center" wrapText="1"/>
    </xf>
    <xf numFmtId="0" fontId="9" fillId="0" borderId="33" xfId="0" applyFont="1" applyBorder="1" applyAlignment="1">
      <alignment horizontal="center" vertical="center" wrapText="1"/>
    </xf>
    <xf numFmtId="0" fontId="8" fillId="0" borderId="39" xfId="0" applyFont="1" applyBorder="1" applyAlignment="1">
      <alignment horizontal="center" vertical="center" wrapText="1"/>
    </xf>
    <xf numFmtId="0" fontId="0" fillId="0" borderId="13" xfId="0" applyBorder="1" applyAlignment="1">
      <alignment wrapText="1"/>
    </xf>
    <xf numFmtId="0" fontId="0" fillId="0" borderId="40" xfId="0" applyBorder="1" applyAlignment="1">
      <alignment wrapText="1"/>
    </xf>
    <xf numFmtId="49" fontId="12" fillId="0" borderId="40" xfId="0" applyNumberFormat="1" applyFont="1" applyBorder="1" applyAlignment="1">
      <alignment horizontal="center" vertical="top" wrapText="1"/>
    </xf>
    <xf numFmtId="0" fontId="0" fillId="0" borderId="14" xfId="0" applyBorder="1" applyAlignment="1">
      <alignment wrapText="1"/>
    </xf>
    <xf numFmtId="0" fontId="0" fillId="13" borderId="8" xfId="0" applyFill="1" applyBorder="1" applyAlignment="1">
      <alignment wrapText="1"/>
    </xf>
    <xf numFmtId="0" fontId="0" fillId="13" borderId="0" xfId="0" applyFill="1" applyAlignment="1">
      <alignment wrapText="1"/>
    </xf>
    <xf numFmtId="0" fontId="0" fillId="13" borderId="15" xfId="0" applyFill="1" applyBorder="1" applyAlignment="1">
      <alignment wrapText="1"/>
    </xf>
    <xf numFmtId="14" fontId="0" fillId="0" borderId="0" xfId="0" applyNumberFormat="1"/>
    <xf numFmtId="14" fontId="3" fillId="0" borderId="0" xfId="0" applyNumberFormat="1" applyFont="1" applyAlignment="1">
      <alignment horizontal="center" vertical="center"/>
    </xf>
    <xf numFmtId="164" fontId="0" fillId="0" borderId="0" xfId="0" applyNumberFormat="1" applyAlignment="1">
      <alignment wrapText="1"/>
    </xf>
    <xf numFmtId="164" fontId="2" fillId="0" borderId="6"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8" borderId="1" xfId="0" applyFont="1" applyFill="1" applyBorder="1" applyAlignment="1">
      <alignment horizontal="center" vertical="center" wrapText="1"/>
    </xf>
    <xf numFmtId="0" fontId="3" fillId="8" borderId="19" xfId="0" applyFont="1" applyFill="1" applyBorder="1" applyAlignment="1">
      <alignment horizontal="center" vertical="center" wrapText="1"/>
    </xf>
    <xf numFmtId="1" fontId="2" fillId="0" borderId="1" xfId="0" applyNumberFormat="1" applyFont="1" applyBorder="1" applyAlignment="1">
      <alignment horizontal="center" vertical="center" wrapText="1"/>
    </xf>
    <xf numFmtId="0" fontId="0" fillId="16" borderId="0" xfId="0" applyFill="1"/>
    <xf numFmtId="0" fontId="2" fillId="16" borderId="0" xfId="0" applyFont="1" applyFill="1" applyAlignment="1">
      <alignment horizontal="center" vertical="center" wrapText="1"/>
    </xf>
    <xf numFmtId="0" fontId="2" fillId="16" borderId="0" xfId="0" applyFont="1" applyFill="1" applyAlignment="1" applyProtection="1">
      <alignment horizontal="center" vertical="center" wrapText="1"/>
      <protection locked="0"/>
    </xf>
    <xf numFmtId="0" fontId="8" fillId="0" borderId="44" xfId="0" applyFont="1" applyBorder="1" applyAlignment="1">
      <alignment horizontal="center" vertical="center" wrapText="1"/>
    </xf>
    <xf numFmtId="1" fontId="8" fillId="0" borderId="45" xfId="0" quotePrefix="1" applyNumberFormat="1"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9" fillId="9"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9" fillId="9" borderId="38" xfId="0" applyFont="1" applyFill="1" applyBorder="1" applyAlignment="1">
      <alignment horizontal="center" vertical="center" wrapText="1"/>
    </xf>
    <xf numFmtId="0" fontId="10" fillId="9" borderId="38" xfId="0" applyFont="1" applyFill="1" applyBorder="1" applyAlignment="1">
      <alignment horizontal="center" vertical="center" wrapText="1"/>
    </xf>
    <xf numFmtId="0" fontId="10" fillId="10" borderId="38" xfId="0" applyFont="1" applyFill="1" applyBorder="1" applyAlignment="1">
      <alignment horizontal="center" vertical="center" wrapText="1"/>
    </xf>
    <xf numFmtId="0" fontId="11" fillId="0" borderId="30" xfId="0" applyFont="1" applyBorder="1" applyAlignment="1">
      <alignment horizontal="center" vertical="center" wrapText="1"/>
    </xf>
    <xf numFmtId="0" fontId="6" fillId="5" borderId="16"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4" borderId="16" xfId="0" applyFont="1" applyFill="1" applyBorder="1" applyAlignment="1">
      <alignment horizontal="center" vertical="center" wrapText="1"/>
    </xf>
    <xf numFmtId="14" fontId="3" fillId="17" borderId="25" xfId="0" applyNumberFormat="1" applyFont="1" applyFill="1" applyBorder="1" applyAlignment="1">
      <alignment horizontal="center" vertical="center" wrapText="1"/>
    </xf>
    <xf numFmtId="0" fontId="6" fillId="5" borderId="2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1" fillId="0" borderId="15" xfId="0" applyFont="1" applyBorder="1" applyAlignment="1">
      <alignment vertical="center" wrapText="1"/>
    </xf>
    <xf numFmtId="0" fontId="22" fillId="0" borderId="15" xfId="0" applyFont="1" applyBorder="1" applyAlignment="1">
      <alignment horizontal="left" vertical="center" wrapText="1" indent="7"/>
    </xf>
    <xf numFmtId="0" fontId="25" fillId="0" borderId="15" xfId="0" applyFont="1" applyBorder="1" applyAlignment="1">
      <alignment horizontal="left" vertical="center" wrapText="1" indent="7"/>
    </xf>
    <xf numFmtId="0" fontId="28" fillId="0" borderId="15" xfId="0" applyFont="1" applyBorder="1" applyAlignment="1">
      <alignment vertical="center" wrapText="1"/>
    </xf>
    <xf numFmtId="0" fontId="21" fillId="0" borderId="14" xfId="0" applyFont="1" applyBorder="1" applyAlignment="1">
      <alignment vertical="center" wrapText="1"/>
    </xf>
    <xf numFmtId="0" fontId="30" fillId="0" borderId="15" xfId="0" applyFont="1" applyBorder="1" applyAlignment="1">
      <alignment horizontal="left" vertical="center" wrapText="1" indent="7"/>
    </xf>
    <xf numFmtId="0" fontId="20" fillId="0" borderId="14" xfId="0" applyFont="1" applyBorder="1" applyAlignment="1">
      <alignment vertical="center" wrapText="1"/>
    </xf>
    <xf numFmtId="0" fontId="29" fillId="0" borderId="25" xfId="0" applyFont="1" applyBorder="1" applyAlignment="1">
      <alignment vertical="center" wrapText="1"/>
    </xf>
    <xf numFmtId="0" fontId="29" fillId="0" borderId="4" xfId="0" applyFont="1" applyBorder="1" applyAlignment="1">
      <alignment vertical="center" wrapText="1"/>
    </xf>
    <xf numFmtId="0" fontId="34" fillId="22" borderId="4" xfId="0" applyFont="1" applyFill="1" applyBorder="1" applyAlignment="1">
      <alignment horizontal="center" vertical="center" wrapText="1"/>
    </xf>
    <xf numFmtId="0" fontId="34" fillId="20" borderId="4" xfId="0" applyFont="1" applyFill="1" applyBorder="1" applyAlignment="1">
      <alignment horizontal="center" vertical="center" wrapText="1"/>
    </xf>
    <xf numFmtId="0" fontId="34" fillId="23" borderId="4" xfId="0" applyFont="1" applyFill="1" applyBorder="1" applyAlignment="1">
      <alignment horizontal="center" vertical="center" wrapText="1"/>
    </xf>
    <xf numFmtId="0" fontId="34" fillId="24" borderId="4" xfId="0" applyFont="1" applyFill="1" applyBorder="1" applyAlignment="1">
      <alignment horizontal="center" vertical="center" wrapText="1"/>
    </xf>
    <xf numFmtId="0" fontId="34" fillId="11" borderId="4" xfId="0" applyFont="1" applyFill="1" applyBorder="1" applyAlignment="1">
      <alignment horizontal="center" vertical="center" wrapText="1"/>
    </xf>
    <xf numFmtId="0" fontId="29" fillId="0" borderId="4" xfId="0" applyFont="1" applyBorder="1" applyAlignment="1">
      <alignment horizontal="center" vertical="center" wrapText="1"/>
    </xf>
    <xf numFmtId="0" fontId="29" fillId="22" borderId="14" xfId="0" applyFont="1" applyFill="1" applyBorder="1" applyAlignment="1">
      <alignment horizontal="center" vertical="center" wrapText="1"/>
    </xf>
    <xf numFmtId="0" fontId="29" fillId="20" borderId="14" xfId="0" applyFont="1" applyFill="1" applyBorder="1" applyAlignment="1">
      <alignment horizontal="center" vertical="center" wrapText="1"/>
    </xf>
    <xf numFmtId="0" fontId="29" fillId="23" borderId="14"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11" borderId="14" xfId="0" applyFont="1" applyFill="1" applyBorder="1" applyAlignment="1">
      <alignment horizontal="center" vertical="center" wrapText="1"/>
    </xf>
    <xf numFmtId="0" fontId="20" fillId="0" borderId="14" xfId="0" applyFont="1" applyBorder="1" applyAlignment="1">
      <alignment horizontal="center" vertical="center" wrapText="1"/>
    </xf>
    <xf numFmtId="0" fontId="34" fillId="20" borderId="14" xfId="0" applyFont="1" applyFill="1" applyBorder="1" applyAlignment="1">
      <alignment horizontal="center" vertical="center" wrapText="1"/>
    </xf>
    <xf numFmtId="0" fontId="34" fillId="23" borderId="14" xfId="0" applyFont="1" applyFill="1" applyBorder="1" applyAlignment="1">
      <alignment horizontal="center" vertical="center" wrapText="1"/>
    </xf>
    <xf numFmtId="0" fontId="20" fillId="0" borderId="15" xfId="0" applyFont="1" applyBorder="1" applyAlignment="1">
      <alignment horizontal="center" vertical="center" wrapText="1"/>
    </xf>
    <xf numFmtId="0" fontId="29" fillId="11" borderId="14" xfId="0" applyFont="1" applyFill="1" applyBorder="1" applyAlignment="1">
      <alignment horizontal="center" vertical="center" wrapText="1"/>
    </xf>
    <xf numFmtId="0" fontId="34" fillId="22" borderId="14" xfId="0" applyFont="1" applyFill="1" applyBorder="1" applyAlignment="1">
      <alignment horizontal="center" vertical="center" wrapText="1"/>
    </xf>
    <xf numFmtId="0" fontId="8" fillId="8" borderId="49" xfId="0" applyFont="1" applyFill="1" applyBorder="1" applyAlignment="1">
      <alignment vertical="center" wrapText="1"/>
    </xf>
    <xf numFmtId="0" fontId="9" fillId="25" borderId="49" xfId="0" applyFont="1" applyFill="1" applyBorder="1" applyAlignment="1">
      <alignment horizontal="center" vertical="center" wrapText="1"/>
    </xf>
    <xf numFmtId="1" fontId="11" fillId="25" borderId="26" xfId="0" applyNumberFormat="1" applyFont="1" applyFill="1" applyBorder="1" applyAlignment="1">
      <alignment horizontal="center" vertical="center" wrapText="1"/>
    </xf>
    <xf numFmtId="1" fontId="11" fillId="25" borderId="27" xfId="0" applyNumberFormat="1" applyFont="1" applyFill="1" applyBorder="1" applyAlignment="1">
      <alignment horizontal="center" vertical="center" wrapText="1"/>
    </xf>
    <xf numFmtId="1" fontId="11" fillId="25" borderId="28" xfId="0" applyNumberFormat="1" applyFont="1" applyFill="1" applyBorder="1" applyAlignment="1">
      <alignment horizontal="center" vertical="center" wrapText="1"/>
    </xf>
    <xf numFmtId="1" fontId="11" fillId="25" borderId="50" xfId="0" applyNumberFormat="1" applyFont="1" applyFill="1" applyBorder="1" applyAlignment="1">
      <alignment horizontal="center" vertical="center" wrapText="1"/>
    </xf>
    <xf numFmtId="1" fontId="11" fillId="25" borderId="48" xfId="0" applyNumberFormat="1" applyFont="1" applyFill="1" applyBorder="1" applyAlignment="1">
      <alignment horizontal="center" vertical="center" wrapText="1"/>
    </xf>
    <xf numFmtId="1" fontId="11" fillId="25" borderId="51" xfId="0" applyNumberFormat="1" applyFont="1" applyFill="1" applyBorder="1" applyAlignment="1">
      <alignment horizontal="center" vertical="center" wrapText="1"/>
    </xf>
    <xf numFmtId="1" fontId="9" fillId="9" borderId="35" xfId="0" applyNumberFormat="1" applyFont="1" applyFill="1" applyBorder="1" applyAlignment="1">
      <alignment horizontal="center" vertical="center" wrapText="1"/>
    </xf>
    <xf numFmtId="0" fontId="36" fillId="26" borderId="12" xfId="0" applyFont="1" applyFill="1" applyBorder="1" applyAlignment="1">
      <alignment horizontal="center" vertical="center" wrapText="1"/>
    </xf>
    <xf numFmtId="0" fontId="38" fillId="27" borderId="32" xfId="0" applyFont="1" applyFill="1" applyBorder="1" applyAlignment="1">
      <alignment horizontal="center" vertical="center" wrapText="1"/>
    </xf>
    <xf numFmtId="0" fontId="38" fillId="27" borderId="50" xfId="0" applyFont="1" applyFill="1" applyBorder="1" applyAlignment="1">
      <alignment horizontal="center" vertical="center" wrapText="1"/>
    </xf>
    <xf numFmtId="0" fontId="36" fillId="26" borderId="34" xfId="0" applyFont="1" applyFill="1" applyBorder="1" applyAlignment="1">
      <alignment horizontal="center" vertical="center" wrapText="1"/>
    </xf>
    <xf numFmtId="0" fontId="8" fillId="8" borderId="49" xfId="0" applyFont="1" applyFill="1" applyBorder="1" applyAlignment="1">
      <alignment horizontal="center" vertical="center" wrapText="1"/>
    </xf>
    <xf numFmtId="0" fontId="37" fillId="26" borderId="41" xfId="0" applyFont="1" applyFill="1" applyBorder="1" applyAlignment="1">
      <alignment horizontal="center" vertical="center" wrapText="1"/>
    </xf>
    <xf numFmtId="0" fontId="37" fillId="26" borderId="42" xfId="0" applyFont="1" applyFill="1" applyBorder="1" applyAlignment="1">
      <alignment horizontal="center" vertical="center" wrapText="1"/>
    </xf>
    <xf numFmtId="0" fontId="37" fillId="26" borderId="37" xfId="0" applyFont="1" applyFill="1" applyBorder="1" applyAlignment="1">
      <alignment horizontal="center" vertical="center" wrapText="1"/>
    </xf>
    <xf numFmtId="0" fontId="37" fillId="26" borderId="48" xfId="0" applyFont="1" applyFill="1" applyBorder="1" applyAlignment="1">
      <alignment horizontal="center" vertical="center" wrapText="1"/>
    </xf>
    <xf numFmtId="0" fontId="37" fillId="26" borderId="39" xfId="0" applyFont="1" applyFill="1" applyBorder="1" applyAlignment="1">
      <alignment horizontal="center" vertical="center" wrapText="1"/>
    </xf>
    <xf numFmtId="0" fontId="37" fillId="26" borderId="51" xfId="0" applyFont="1" applyFill="1" applyBorder="1" applyAlignment="1">
      <alignment horizontal="center" vertical="center" wrapText="1"/>
    </xf>
    <xf numFmtId="0" fontId="40" fillId="26" borderId="52" xfId="0" applyFont="1" applyFill="1" applyBorder="1" applyAlignment="1">
      <alignment horizontal="center" vertical="center" wrapText="1"/>
    </xf>
    <xf numFmtId="0" fontId="40" fillId="26" borderId="40" xfId="0" applyFont="1" applyFill="1" applyBorder="1" applyAlignment="1">
      <alignment horizontal="center" vertical="center" wrapText="1"/>
    </xf>
    <xf numFmtId="0" fontId="40" fillId="26" borderId="14" xfId="0" applyFont="1" applyFill="1" applyBorder="1" applyAlignment="1">
      <alignment horizontal="center" vertical="center" wrapText="1"/>
    </xf>
    <xf numFmtId="0" fontId="10" fillId="10" borderId="19" xfId="0" applyFont="1" applyFill="1" applyBorder="1" applyAlignment="1">
      <alignment horizontal="center" vertical="center" wrapText="1"/>
    </xf>
    <xf numFmtId="0" fontId="15" fillId="14" borderId="19"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15" fillId="14" borderId="35"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10" fillId="10" borderId="56" xfId="0" applyFont="1" applyFill="1" applyBorder="1" applyAlignment="1">
      <alignment horizontal="center" vertical="center" wrapText="1"/>
    </xf>
    <xf numFmtId="0" fontId="2" fillId="31" borderId="25" xfId="0" applyFont="1" applyFill="1" applyBorder="1" applyAlignment="1" applyProtection="1">
      <alignment horizontal="center" vertical="center" wrapText="1"/>
      <protection locked="0"/>
    </xf>
    <xf numFmtId="164" fontId="2" fillId="0" borderId="25" xfId="0" applyNumberFormat="1" applyFont="1" applyBorder="1" applyAlignment="1">
      <alignment horizontal="center" vertical="center" wrapText="1"/>
    </xf>
    <xf numFmtId="0" fontId="2" fillId="0" borderId="25" xfId="0" applyFont="1" applyBorder="1" applyAlignment="1">
      <alignment horizontal="center" vertical="center"/>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6" fillId="17" borderId="25" xfId="0" applyFont="1" applyFill="1" applyBorder="1" applyAlignment="1">
      <alignment wrapText="1"/>
    </xf>
    <xf numFmtId="1" fontId="11" fillId="0" borderId="32" xfId="0" applyNumberFormat="1" applyFont="1" applyBorder="1" applyAlignment="1">
      <alignment horizontal="center" vertical="center" wrapText="1"/>
    </xf>
    <xf numFmtId="1" fontId="11" fillId="0" borderId="37" xfId="0" applyNumberFormat="1" applyFont="1" applyBorder="1" applyAlignment="1">
      <alignment horizontal="center" vertical="center" wrapText="1"/>
    </xf>
    <xf numFmtId="1" fontId="11" fillId="0" borderId="39" xfId="0" applyNumberFormat="1" applyFont="1" applyBorder="1" applyAlignment="1">
      <alignment horizontal="center" vertical="center" wrapText="1"/>
    </xf>
    <xf numFmtId="1" fontId="11" fillId="0" borderId="57" xfId="0" applyNumberFormat="1" applyFont="1" applyBorder="1" applyAlignment="1">
      <alignment horizontal="center" vertical="center" wrapText="1"/>
    </xf>
    <xf numFmtId="1" fontId="11" fillId="0" borderId="45" xfId="0" applyNumberFormat="1" applyFont="1" applyBorder="1" applyAlignment="1">
      <alignment horizontal="center" vertical="center" wrapText="1"/>
    </xf>
    <xf numFmtId="1" fontId="11" fillId="0" borderId="46" xfId="0" applyNumberFormat="1" applyFont="1" applyBorder="1" applyAlignment="1">
      <alignment horizontal="center" vertical="center" wrapText="1"/>
    </xf>
    <xf numFmtId="1" fontId="9" fillId="9" borderId="5" xfId="0" applyNumberFormat="1" applyFont="1" applyFill="1" applyBorder="1" applyAlignment="1">
      <alignment horizontal="center" vertical="center" wrapText="1"/>
    </xf>
    <xf numFmtId="1" fontId="9" fillId="9" borderId="6" xfId="0" applyNumberFormat="1" applyFont="1" applyFill="1" applyBorder="1" applyAlignment="1">
      <alignment horizontal="center" vertical="center" wrapText="1"/>
    </xf>
    <xf numFmtId="1" fontId="9" fillId="10" borderId="6" xfId="0" applyNumberFormat="1" applyFont="1" applyFill="1" applyBorder="1" applyAlignment="1">
      <alignment horizontal="center" vertical="center" wrapText="1"/>
    </xf>
    <xf numFmtId="1" fontId="9" fillId="10" borderId="7" xfId="0" applyNumberFormat="1" applyFont="1" applyFill="1" applyBorder="1" applyAlignment="1">
      <alignment horizontal="center" vertical="center" wrapText="1"/>
    </xf>
    <xf numFmtId="0" fontId="9" fillId="25" borderId="1" xfId="0" applyFont="1" applyFill="1" applyBorder="1" applyAlignment="1">
      <alignment horizontal="center" vertical="center" wrapText="1"/>
    </xf>
    <xf numFmtId="0" fontId="9" fillId="25" borderId="19" xfId="0" applyFont="1" applyFill="1" applyBorder="1" applyAlignment="1">
      <alignment horizontal="center" vertical="center" wrapText="1"/>
    </xf>
    <xf numFmtId="0" fontId="38" fillId="27" borderId="37" xfId="0" applyFont="1" applyFill="1" applyBorder="1" applyAlignment="1">
      <alignment horizontal="center" vertical="center" wrapText="1"/>
    </xf>
    <xf numFmtId="0" fontId="38" fillId="27" borderId="48" xfId="0" applyFont="1" applyFill="1" applyBorder="1" applyAlignment="1">
      <alignment horizontal="center" vertical="center" wrapText="1"/>
    </xf>
    <xf numFmtId="0" fontId="38" fillId="28" borderId="37" xfId="0" applyFont="1" applyFill="1" applyBorder="1" applyAlignment="1">
      <alignment horizontal="center" vertical="center" wrapText="1"/>
    </xf>
    <xf numFmtId="0" fontId="38" fillId="28" borderId="48" xfId="0" applyFont="1" applyFill="1" applyBorder="1" applyAlignment="1">
      <alignment horizontal="center" vertical="center" wrapText="1"/>
    </xf>
    <xf numFmtId="0" fontId="38" fillId="29" borderId="37" xfId="0" applyFont="1" applyFill="1" applyBorder="1" applyAlignment="1">
      <alignment horizontal="center" vertical="center" wrapText="1"/>
    </xf>
    <xf numFmtId="0" fontId="38" fillId="29" borderId="48" xfId="0" applyFont="1" applyFill="1" applyBorder="1" applyAlignment="1">
      <alignment horizontal="center" vertical="center" wrapText="1"/>
    </xf>
    <xf numFmtId="0" fontId="38" fillId="27" borderId="39" xfId="0" applyFont="1" applyFill="1" applyBorder="1" applyAlignment="1">
      <alignment horizontal="center" vertical="center" wrapText="1"/>
    </xf>
    <xf numFmtId="0" fontId="38" fillId="27" borderId="51" xfId="0" applyFont="1" applyFill="1" applyBorder="1" applyAlignment="1">
      <alignment horizontal="center" vertical="center" wrapText="1"/>
    </xf>
    <xf numFmtId="0" fontId="38" fillId="28" borderId="39" xfId="0" applyFont="1" applyFill="1" applyBorder="1" applyAlignment="1">
      <alignment horizontal="center" vertical="center" wrapText="1"/>
    </xf>
    <xf numFmtId="0" fontId="38" fillId="28" borderId="51" xfId="0" applyFont="1" applyFill="1" applyBorder="1" applyAlignment="1">
      <alignment horizontal="center" vertical="center" wrapText="1"/>
    </xf>
    <xf numFmtId="0" fontId="38" fillId="29" borderId="39" xfId="0" applyFont="1" applyFill="1" applyBorder="1" applyAlignment="1">
      <alignment horizontal="center" vertical="center" wrapText="1"/>
    </xf>
    <xf numFmtId="0" fontId="38" fillId="29" borderId="51" xfId="0" applyFont="1" applyFill="1" applyBorder="1" applyAlignment="1">
      <alignment horizontal="center" vertical="center" wrapText="1"/>
    </xf>
    <xf numFmtId="0" fontId="36" fillId="30" borderId="2" xfId="0" applyFont="1" applyFill="1" applyBorder="1" applyAlignment="1">
      <alignment horizontal="center" vertical="center" wrapText="1"/>
    </xf>
    <xf numFmtId="0" fontId="36" fillId="30" borderId="3" xfId="0" applyFont="1" applyFill="1" applyBorder="1" applyAlignment="1">
      <alignment horizontal="center" vertical="center" wrapText="1"/>
    </xf>
    <xf numFmtId="0" fontId="36" fillId="30" borderId="4" xfId="0" applyFont="1" applyFill="1" applyBorder="1" applyAlignment="1">
      <alignment horizontal="center" vertical="center" wrapText="1"/>
    </xf>
    <xf numFmtId="1" fontId="3" fillId="0" borderId="19"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2" fillId="19" borderId="21" xfId="0" applyFont="1" applyFill="1" applyBorder="1" applyAlignment="1">
      <alignment horizontal="left" vertical="center" wrapText="1"/>
    </xf>
    <xf numFmtId="0" fontId="2" fillId="19" borderId="47" xfId="0" applyFont="1" applyFill="1" applyBorder="1" applyAlignment="1">
      <alignment horizontal="left" vertical="center" wrapText="1"/>
    </xf>
    <xf numFmtId="0" fontId="2" fillId="19" borderId="22" xfId="0" applyFont="1" applyFill="1" applyBorder="1" applyAlignment="1">
      <alignment horizontal="left" vertical="center" wrapText="1"/>
    </xf>
    <xf numFmtId="0" fontId="2" fillId="19" borderId="8" xfId="0" applyFont="1" applyFill="1" applyBorder="1" applyAlignment="1">
      <alignment horizontal="left" vertical="center" wrapText="1"/>
    </xf>
    <xf numFmtId="0" fontId="2" fillId="19" borderId="0" xfId="0" applyFont="1" applyFill="1" applyAlignment="1">
      <alignment horizontal="left" vertical="center" wrapText="1"/>
    </xf>
    <xf numFmtId="0" fontId="2" fillId="19" borderId="15" xfId="0" applyFont="1" applyFill="1" applyBorder="1" applyAlignment="1">
      <alignment horizontal="left" vertical="center" wrapText="1"/>
    </xf>
    <xf numFmtId="0" fontId="2" fillId="19" borderId="13" xfId="0" applyFont="1" applyFill="1" applyBorder="1" applyAlignment="1">
      <alignment horizontal="left" vertical="center" wrapText="1"/>
    </xf>
    <xf numFmtId="0" fontId="2" fillId="19" borderId="40" xfId="0" applyFont="1" applyFill="1" applyBorder="1" applyAlignment="1">
      <alignment horizontal="left" vertical="center" wrapText="1"/>
    </xf>
    <xf numFmtId="0" fontId="2" fillId="19" borderId="14"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15" borderId="2" xfId="0" applyFont="1" applyFill="1" applyBorder="1" applyAlignment="1">
      <alignment horizontal="center" wrapText="1"/>
    </xf>
    <xf numFmtId="0" fontId="4" fillId="15" borderId="3" xfId="0" applyFont="1" applyFill="1" applyBorder="1" applyAlignment="1">
      <alignment horizontal="center" wrapText="1"/>
    </xf>
    <xf numFmtId="0" fontId="4" fillId="15" borderId="4" xfId="0" applyFont="1" applyFill="1" applyBorder="1" applyAlignment="1">
      <alignment horizontal="center" wrapText="1"/>
    </xf>
    <xf numFmtId="0" fontId="46" fillId="5" borderId="21" xfId="0" applyFont="1" applyFill="1" applyBorder="1" applyAlignment="1">
      <alignment horizontal="left" vertical="center" wrapText="1"/>
    </xf>
    <xf numFmtId="0" fontId="45" fillId="5" borderId="47"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45" fillId="5" borderId="8" xfId="0" applyFont="1" applyFill="1" applyBorder="1" applyAlignment="1">
      <alignment horizontal="left" vertical="center" wrapText="1"/>
    </xf>
    <xf numFmtId="0" fontId="45" fillId="5" borderId="0" xfId="0" applyFont="1" applyFill="1" applyAlignment="1">
      <alignment horizontal="left" vertical="center" wrapText="1"/>
    </xf>
    <xf numFmtId="0" fontId="45" fillId="5" borderId="15"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5" fillId="5" borderId="14" xfId="0" applyFont="1" applyFill="1" applyBorder="1" applyAlignment="1">
      <alignment horizontal="left" vertical="center" wrapText="1"/>
    </xf>
    <xf numFmtId="0" fontId="13" fillId="15" borderId="21" xfId="0" applyFont="1" applyFill="1" applyBorder="1" applyAlignment="1">
      <alignment horizontal="center" vertical="center"/>
    </xf>
    <xf numFmtId="0" fontId="14" fillId="15" borderId="47" xfId="0" applyFont="1" applyFill="1" applyBorder="1" applyAlignment="1">
      <alignment horizontal="center" vertical="center"/>
    </xf>
    <xf numFmtId="0" fontId="14" fillId="15" borderId="22" xfId="0" applyFont="1" applyFill="1" applyBorder="1" applyAlignment="1">
      <alignment horizontal="center" vertical="center"/>
    </xf>
    <xf numFmtId="0" fontId="13" fillId="18" borderId="21" xfId="0" applyFont="1" applyFill="1" applyBorder="1" applyAlignment="1">
      <alignment horizontal="center"/>
    </xf>
    <xf numFmtId="0" fontId="13" fillId="18" borderId="47" xfId="0" applyFont="1" applyFill="1" applyBorder="1" applyAlignment="1">
      <alignment horizontal="center"/>
    </xf>
    <xf numFmtId="0" fontId="13" fillId="18" borderId="22" xfId="0" applyFont="1" applyFill="1" applyBorder="1" applyAlignment="1">
      <alignment horizontal="center"/>
    </xf>
    <xf numFmtId="0" fontId="13" fillId="18" borderId="13" xfId="0" applyFont="1" applyFill="1" applyBorder="1" applyAlignment="1">
      <alignment horizontal="center"/>
    </xf>
    <xf numFmtId="0" fontId="13" fillId="18" borderId="40" xfId="0" applyFont="1" applyFill="1" applyBorder="1" applyAlignment="1">
      <alignment horizontal="center"/>
    </xf>
    <xf numFmtId="0" fontId="13" fillId="18" borderId="14" xfId="0" applyFont="1" applyFill="1" applyBorder="1" applyAlignment="1">
      <alignment horizontal="center"/>
    </xf>
    <xf numFmtId="0" fontId="17" fillId="16" borderId="21" xfId="0" applyFont="1" applyFill="1" applyBorder="1" applyAlignment="1">
      <alignment horizontal="center"/>
    </xf>
    <xf numFmtId="0" fontId="17" fillId="16" borderId="47" xfId="0" applyFont="1" applyFill="1" applyBorder="1" applyAlignment="1">
      <alignment horizontal="center"/>
    </xf>
    <xf numFmtId="0" fontId="17" fillId="16" borderId="22" xfId="0" applyFont="1" applyFill="1" applyBorder="1" applyAlignment="1">
      <alignment horizontal="center"/>
    </xf>
    <xf numFmtId="0" fontId="17" fillId="16" borderId="13" xfId="0" applyFont="1" applyFill="1" applyBorder="1" applyAlignment="1">
      <alignment horizontal="center"/>
    </xf>
    <xf numFmtId="0" fontId="17" fillId="16" borderId="40" xfId="0" applyFont="1" applyFill="1" applyBorder="1" applyAlignment="1">
      <alignment horizontal="center"/>
    </xf>
    <xf numFmtId="0" fontId="17" fillId="16" borderId="14" xfId="0" applyFont="1" applyFill="1" applyBorder="1" applyAlignment="1">
      <alignment horizontal="center"/>
    </xf>
    <xf numFmtId="1" fontId="18" fillId="0" borderId="16" xfId="0" applyNumberFormat="1" applyFont="1" applyBorder="1" applyAlignment="1">
      <alignment horizontal="center" vertical="center" wrapText="1"/>
    </xf>
    <xf numFmtId="1" fontId="18" fillId="0" borderId="20" xfId="0" applyNumberFormat="1" applyFont="1" applyBorder="1" applyAlignment="1">
      <alignment horizontal="center" vertical="center" wrapText="1"/>
    </xf>
    <xf numFmtId="0" fontId="18" fillId="32" borderId="16" xfId="0" applyFont="1" applyFill="1" applyBorder="1" applyAlignment="1" applyProtection="1">
      <alignment horizontal="center" vertical="center" wrapText="1"/>
      <protection locked="0"/>
    </xf>
    <xf numFmtId="0" fontId="18" fillId="32" borderId="20" xfId="0" applyFont="1" applyFill="1" applyBorder="1" applyAlignment="1" applyProtection="1">
      <alignment horizontal="center" vertical="center" wrapText="1"/>
      <protection locked="0"/>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3" fillId="19" borderId="21" xfId="0" applyFont="1" applyFill="1" applyBorder="1" applyAlignment="1">
      <alignment horizontal="left" vertical="center" wrapText="1"/>
    </xf>
    <xf numFmtId="0" fontId="3" fillId="19" borderId="22" xfId="0" applyFont="1" applyFill="1" applyBorder="1" applyAlignment="1">
      <alignment horizontal="left" vertical="center" wrapText="1"/>
    </xf>
    <xf numFmtId="0" fontId="3" fillId="19" borderId="8" xfId="0" applyFont="1" applyFill="1" applyBorder="1" applyAlignment="1">
      <alignment horizontal="left" vertical="center" wrapText="1"/>
    </xf>
    <xf numFmtId="0" fontId="3" fillId="19" borderId="15" xfId="0" applyFont="1" applyFill="1" applyBorder="1" applyAlignment="1">
      <alignment horizontal="left" vertical="center" wrapText="1"/>
    </xf>
    <xf numFmtId="0" fontId="3" fillId="19" borderId="13" xfId="0" applyFont="1" applyFill="1" applyBorder="1" applyAlignment="1">
      <alignment horizontal="left" vertical="center" wrapText="1"/>
    </xf>
    <xf numFmtId="0" fontId="3" fillId="19" borderId="14" xfId="0" applyFont="1" applyFill="1" applyBorder="1" applyAlignment="1">
      <alignment horizontal="left" vertical="center" wrapText="1"/>
    </xf>
    <xf numFmtId="0" fontId="19" fillId="21" borderId="2" xfId="0" applyFont="1" applyFill="1" applyBorder="1" applyAlignment="1">
      <alignment horizontal="center" vertical="center" wrapText="1"/>
    </xf>
    <xf numFmtId="0" fontId="19" fillId="21" borderId="4" xfId="0" applyFont="1" applyFill="1" applyBorder="1" applyAlignment="1">
      <alignment horizontal="center" vertical="center" wrapText="1"/>
    </xf>
    <xf numFmtId="0" fontId="29" fillId="0" borderId="16"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20" xfId="0" applyFont="1" applyBorder="1" applyAlignment="1">
      <alignment horizontal="center" vertical="center" wrapText="1"/>
    </xf>
    <xf numFmtId="0" fontId="19" fillId="11" borderId="2"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20" borderId="2" xfId="0" applyFont="1" applyFill="1" applyBorder="1" applyAlignment="1">
      <alignment horizontal="center" vertical="center" wrapText="1"/>
    </xf>
    <xf numFmtId="0" fontId="19" fillId="20" borderId="4"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20" xfId="0" applyFont="1" applyBorder="1" applyAlignment="1">
      <alignment horizontal="center" vertical="center" wrapText="1"/>
    </xf>
    <xf numFmtId="0" fontId="19" fillId="10" borderId="2"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9" fillId="19" borderId="2" xfId="0" applyFont="1" applyFill="1" applyBorder="1" applyAlignment="1">
      <alignment horizontal="center" vertical="center" wrapText="1"/>
    </xf>
    <xf numFmtId="0" fontId="19" fillId="19" borderId="4" xfId="0" applyFont="1" applyFill="1" applyBorder="1" applyAlignment="1">
      <alignment horizontal="center" vertical="center" wrapText="1"/>
    </xf>
    <xf numFmtId="0" fontId="34" fillId="24" borderId="16" xfId="0" applyFont="1" applyFill="1" applyBorder="1" applyAlignment="1">
      <alignment horizontal="center" vertical="center" wrapText="1"/>
    </xf>
    <xf numFmtId="0" fontId="34" fillId="24" borderId="20" xfId="0" applyFont="1" applyFill="1" applyBorder="1" applyAlignment="1">
      <alignment horizontal="center" vertical="center" wrapText="1"/>
    </xf>
    <xf numFmtId="0" fontId="34" fillId="11" borderId="16" xfId="0" applyFont="1" applyFill="1" applyBorder="1" applyAlignment="1">
      <alignment horizontal="center" vertical="center" wrapText="1"/>
    </xf>
    <xf numFmtId="0" fontId="34" fillId="11" borderId="20" xfId="0" applyFont="1" applyFill="1" applyBorder="1" applyAlignment="1">
      <alignment horizontal="center" vertical="center" wrapText="1"/>
    </xf>
    <xf numFmtId="0" fontId="20" fillId="0" borderId="16" xfId="0" applyFont="1" applyBorder="1" applyAlignment="1">
      <alignment vertical="center" wrapText="1"/>
    </xf>
    <xf numFmtId="0" fontId="20" fillId="0" borderId="43" xfId="0" applyFont="1" applyBorder="1" applyAlignment="1">
      <alignment vertical="center" wrapText="1"/>
    </xf>
    <xf numFmtId="0" fontId="20" fillId="0" borderId="20" xfId="0" applyFont="1" applyBorder="1" applyAlignment="1">
      <alignment vertical="center" wrapText="1"/>
    </xf>
    <xf numFmtId="0" fontId="29" fillId="22" borderId="16" xfId="0" applyFont="1" applyFill="1" applyBorder="1" applyAlignment="1">
      <alignment horizontal="center" vertical="center" wrapText="1"/>
    </xf>
    <xf numFmtId="0" fontId="29" fillId="22" borderId="43" xfId="0" applyFont="1" applyFill="1" applyBorder="1" applyAlignment="1">
      <alignment horizontal="center" vertical="center" wrapText="1"/>
    </xf>
    <xf numFmtId="0" fontId="29" fillId="22" borderId="20" xfId="0" applyFont="1" applyFill="1" applyBorder="1" applyAlignment="1">
      <alignment horizontal="center" vertical="center" wrapText="1"/>
    </xf>
    <xf numFmtId="0" fontId="29" fillId="20" borderId="16" xfId="0" applyFont="1" applyFill="1" applyBorder="1" applyAlignment="1">
      <alignment horizontal="center" vertical="center" wrapText="1"/>
    </xf>
    <xf numFmtId="0" fontId="29" fillId="20" borderId="43" xfId="0" applyFont="1" applyFill="1" applyBorder="1" applyAlignment="1">
      <alignment horizontal="center" vertical="center" wrapText="1"/>
    </xf>
    <xf numFmtId="0" fontId="29" fillId="20" borderId="20" xfId="0" applyFont="1" applyFill="1" applyBorder="1" applyAlignment="1">
      <alignment horizontal="center" vertical="center" wrapText="1"/>
    </xf>
    <xf numFmtId="0" fontId="34" fillId="23" borderId="16" xfId="0" applyFont="1" applyFill="1" applyBorder="1" applyAlignment="1">
      <alignment horizontal="center" vertical="center" wrapText="1"/>
    </xf>
    <xf numFmtId="0" fontId="34" fillId="23" borderId="43" xfId="0" applyFont="1" applyFill="1" applyBorder="1" applyAlignment="1">
      <alignment horizontal="center" vertical="center" wrapText="1"/>
    </xf>
    <xf numFmtId="0" fontId="34" fillId="23" borderId="20" xfId="0" applyFont="1" applyFill="1" applyBorder="1" applyAlignment="1">
      <alignment horizontal="center" vertical="center" wrapText="1"/>
    </xf>
    <xf numFmtId="0" fontId="34" fillId="24" borderId="43" xfId="0" applyFont="1" applyFill="1" applyBorder="1" applyAlignment="1">
      <alignment horizontal="center" vertical="center" wrapText="1"/>
    </xf>
    <xf numFmtId="0" fontId="34" fillId="11" borderId="43" xfId="0" applyFont="1" applyFill="1" applyBorder="1" applyAlignment="1">
      <alignment horizontal="center" vertical="center" wrapText="1"/>
    </xf>
    <xf numFmtId="0" fontId="16"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9" fillId="0" borderId="16" xfId="0" applyFont="1" applyBorder="1" applyAlignment="1">
      <alignment vertical="center" wrapText="1"/>
    </xf>
    <xf numFmtId="0" fontId="29" fillId="0" borderId="43" xfId="0" applyFont="1" applyBorder="1" applyAlignment="1">
      <alignment vertical="center" wrapText="1"/>
    </xf>
    <xf numFmtId="0" fontId="29" fillId="0" borderId="20" xfId="0" applyFont="1" applyBorder="1" applyAlignment="1">
      <alignment vertical="center" wrapText="1"/>
    </xf>
    <xf numFmtId="0" fontId="29" fillId="0" borderId="16" xfId="0" applyFont="1" applyBorder="1" applyAlignment="1">
      <alignment horizontal="left" vertical="center" wrapText="1"/>
    </xf>
    <xf numFmtId="0" fontId="29" fillId="0" borderId="43" xfId="0" applyFont="1" applyBorder="1" applyAlignment="1">
      <alignment horizontal="left" vertical="center" wrapText="1"/>
    </xf>
    <xf numFmtId="0" fontId="29" fillId="0" borderId="20" xfId="0" applyFont="1" applyBorder="1" applyAlignment="1">
      <alignment horizontal="left" vertical="center" wrapText="1"/>
    </xf>
    <xf numFmtId="0" fontId="29" fillId="23" borderId="16" xfId="0" applyFont="1" applyFill="1" applyBorder="1" applyAlignment="1">
      <alignment horizontal="center" vertical="center" wrapText="1"/>
    </xf>
    <xf numFmtId="0" fontId="29" fillId="23" borderId="20" xfId="0" applyFont="1" applyFill="1" applyBorder="1" applyAlignment="1">
      <alignment horizontal="center" vertical="center" wrapText="1"/>
    </xf>
    <xf numFmtId="0" fontId="36" fillId="26" borderId="21" xfId="0" applyFont="1" applyFill="1" applyBorder="1" applyAlignment="1">
      <alignment vertical="center" wrapText="1"/>
    </xf>
    <xf numFmtId="0" fontId="36" fillId="26" borderId="47" xfId="0" applyFont="1" applyFill="1" applyBorder="1" applyAlignment="1">
      <alignment vertical="center" wrapText="1"/>
    </xf>
    <xf numFmtId="0" fontId="36" fillId="26" borderId="22" xfId="0" applyFont="1" applyFill="1" applyBorder="1" applyAlignment="1">
      <alignment vertical="center" wrapText="1"/>
    </xf>
    <xf numFmtId="0" fontId="42" fillId="26" borderId="8" xfId="0" applyFont="1" applyFill="1" applyBorder="1" applyAlignment="1">
      <alignment horizontal="left" vertical="center" wrapText="1" indent="5"/>
    </xf>
    <xf numFmtId="0" fontId="42" fillId="26" borderId="0" xfId="0" applyFont="1" applyFill="1" applyAlignment="1">
      <alignment horizontal="left" vertical="center" wrapText="1" indent="5"/>
    </xf>
    <xf numFmtId="0" fontId="42" fillId="26" borderId="15" xfId="0" applyFont="1" applyFill="1" applyBorder="1" applyAlignment="1">
      <alignment horizontal="left" vertical="center" wrapText="1" indent="5"/>
    </xf>
    <xf numFmtId="0" fontId="42" fillId="26" borderId="2" xfId="0" applyFont="1" applyFill="1" applyBorder="1" applyAlignment="1">
      <alignment horizontal="left" vertical="center" wrapText="1" indent="5"/>
    </xf>
    <xf numFmtId="0" fontId="42" fillId="26" borderId="3" xfId="0" applyFont="1" applyFill="1" applyBorder="1" applyAlignment="1">
      <alignment horizontal="left" vertical="center" wrapText="1" indent="5"/>
    </xf>
    <xf numFmtId="0" fontId="42" fillId="26" borderId="4" xfId="0" applyFont="1" applyFill="1" applyBorder="1" applyAlignment="1">
      <alignment horizontal="left" vertical="center" wrapText="1" indent="5"/>
    </xf>
    <xf numFmtId="0" fontId="40" fillId="26" borderId="52" xfId="0" applyFont="1" applyFill="1" applyBorder="1" applyAlignment="1">
      <alignment vertical="center" wrapText="1"/>
    </xf>
    <xf numFmtId="0" fontId="40" fillId="26" borderId="40" xfId="0" applyFont="1" applyFill="1" applyBorder="1" applyAlignment="1">
      <alignment vertical="center" wrapText="1"/>
    </xf>
    <xf numFmtId="0" fontId="40" fillId="26" borderId="14" xfId="0" applyFont="1" applyFill="1" applyBorder="1" applyAlignment="1">
      <alignment vertical="center" wrapText="1"/>
    </xf>
    <xf numFmtId="0" fontId="36" fillId="30" borderId="2" xfId="0" applyFont="1" applyFill="1" applyBorder="1" applyAlignment="1">
      <alignment horizontal="center" vertical="center" wrapText="1"/>
    </xf>
    <xf numFmtId="0" fontId="36" fillId="30" borderId="3" xfId="0" applyFont="1" applyFill="1" applyBorder="1" applyAlignment="1">
      <alignment horizontal="center" vertical="center" wrapText="1"/>
    </xf>
    <xf numFmtId="0" fontId="36" fillId="30" borderId="4" xfId="0" applyFont="1" applyFill="1" applyBorder="1" applyAlignment="1">
      <alignment horizontal="center" vertical="center" wrapText="1"/>
    </xf>
    <xf numFmtId="0" fontId="41" fillId="26" borderId="13" xfId="0" applyFont="1" applyFill="1" applyBorder="1" applyAlignment="1">
      <alignment vertical="center" wrapText="1"/>
    </xf>
    <xf numFmtId="0" fontId="41" fillId="26" borderId="40" xfId="0" applyFont="1" applyFill="1" applyBorder="1" applyAlignment="1">
      <alignment vertical="center" wrapText="1"/>
    </xf>
    <xf numFmtId="0" fontId="41" fillId="26" borderId="14" xfId="0" applyFont="1" applyFill="1" applyBorder="1" applyAlignment="1">
      <alignment vertical="center" wrapText="1"/>
    </xf>
    <xf numFmtId="0" fontId="37" fillId="26" borderId="37" xfId="0" applyFont="1" applyFill="1" applyBorder="1" applyAlignment="1">
      <alignment vertical="center" wrapText="1"/>
    </xf>
    <xf numFmtId="0" fontId="37" fillId="26" borderId="48" xfId="0" applyFont="1" applyFill="1" applyBorder="1" applyAlignment="1">
      <alignment vertical="center" wrapText="1"/>
    </xf>
    <xf numFmtId="0" fontId="38" fillId="27" borderId="37" xfId="0" applyFont="1" applyFill="1" applyBorder="1" applyAlignment="1">
      <alignment horizontal="center" vertical="center" wrapText="1"/>
    </xf>
    <xf numFmtId="0" fontId="38" fillId="27" borderId="48" xfId="0" applyFont="1" applyFill="1" applyBorder="1" applyAlignment="1">
      <alignment horizontal="center" vertical="center" wrapText="1"/>
    </xf>
    <xf numFmtId="0" fontId="38" fillId="28" borderId="37" xfId="0" applyFont="1" applyFill="1" applyBorder="1" applyAlignment="1">
      <alignment horizontal="center" vertical="center" wrapText="1"/>
    </xf>
    <xf numFmtId="0" fontId="38" fillId="28" borderId="48" xfId="0" applyFont="1" applyFill="1" applyBorder="1" applyAlignment="1">
      <alignment horizontal="center" vertical="center" wrapText="1"/>
    </xf>
    <xf numFmtId="0" fontId="38" fillId="29" borderId="37" xfId="0" applyFont="1" applyFill="1" applyBorder="1" applyAlignment="1">
      <alignment horizontal="center" vertical="center" wrapText="1"/>
    </xf>
    <xf numFmtId="0" fontId="38" fillId="29" borderId="48" xfId="0" applyFont="1" applyFill="1" applyBorder="1" applyAlignment="1">
      <alignment horizontal="center" vertical="center" wrapText="1"/>
    </xf>
    <xf numFmtId="0" fontId="37" fillId="26" borderId="39" xfId="0" applyFont="1" applyFill="1" applyBorder="1" applyAlignment="1">
      <alignment vertical="center" wrapText="1"/>
    </xf>
    <xf numFmtId="0" fontId="37" fillId="26" borderId="51" xfId="0" applyFont="1" applyFill="1" applyBorder="1" applyAlignment="1">
      <alignment vertical="center" wrapText="1"/>
    </xf>
    <xf numFmtId="0" fontId="38" fillId="27" borderId="39" xfId="0" applyFont="1" applyFill="1" applyBorder="1" applyAlignment="1">
      <alignment horizontal="center" vertical="center" wrapText="1"/>
    </xf>
    <xf numFmtId="0" fontId="38" fillId="27" borderId="51" xfId="0" applyFont="1" applyFill="1" applyBorder="1" applyAlignment="1">
      <alignment horizontal="center" vertical="center" wrapText="1"/>
    </xf>
    <xf numFmtId="0" fontId="38" fillId="28" borderId="39" xfId="0" applyFont="1" applyFill="1" applyBorder="1" applyAlignment="1">
      <alignment horizontal="center" vertical="center" wrapText="1"/>
    </xf>
    <xf numFmtId="0" fontId="38" fillId="28" borderId="51" xfId="0" applyFont="1" applyFill="1" applyBorder="1" applyAlignment="1">
      <alignment horizontal="center" vertical="center" wrapText="1"/>
    </xf>
    <xf numFmtId="0" fontId="38" fillId="29" borderId="39" xfId="0" applyFont="1" applyFill="1" applyBorder="1" applyAlignment="1">
      <alignment horizontal="center" vertical="center" wrapText="1"/>
    </xf>
    <xf numFmtId="0" fontId="38" fillId="29" borderId="51" xfId="0" applyFont="1" applyFill="1" applyBorder="1" applyAlignment="1">
      <alignment horizontal="center" vertical="center" wrapText="1"/>
    </xf>
    <xf numFmtId="0" fontId="37" fillId="26" borderId="41" xfId="0" applyFont="1" applyFill="1" applyBorder="1" applyAlignment="1">
      <alignment vertical="center" wrapText="1"/>
    </xf>
    <xf numFmtId="0" fontId="37" fillId="26" borderId="42" xfId="0" applyFont="1" applyFill="1" applyBorder="1" applyAlignment="1">
      <alignment vertical="center" wrapText="1"/>
    </xf>
    <xf numFmtId="0" fontId="38" fillId="27" borderId="41" xfId="0" applyFont="1" applyFill="1" applyBorder="1" applyAlignment="1">
      <alignment horizontal="center" vertical="center" wrapText="1"/>
    </xf>
    <xf numFmtId="0" fontId="38" fillId="27" borderId="42" xfId="0" applyFont="1" applyFill="1" applyBorder="1" applyAlignment="1">
      <alignment horizontal="center" vertical="center" wrapText="1"/>
    </xf>
    <xf numFmtId="0" fontId="38" fillId="28" borderId="41" xfId="0" applyFont="1" applyFill="1" applyBorder="1" applyAlignment="1">
      <alignment horizontal="center" vertical="center" wrapText="1"/>
    </xf>
    <xf numFmtId="0" fontId="38" fillId="28" borderId="42" xfId="0" applyFont="1" applyFill="1" applyBorder="1" applyAlignment="1">
      <alignment horizontal="center" vertical="center" wrapText="1"/>
    </xf>
    <xf numFmtId="0" fontId="38" fillId="29" borderId="41" xfId="0" applyFont="1" applyFill="1" applyBorder="1" applyAlignment="1">
      <alignment horizontal="center" vertical="center" wrapText="1"/>
    </xf>
    <xf numFmtId="0" fontId="38" fillId="29" borderId="42" xfId="0" applyFont="1" applyFill="1" applyBorder="1" applyAlignment="1">
      <alignment horizontal="center" vertical="center" wrapText="1"/>
    </xf>
    <xf numFmtId="0" fontId="35" fillId="25" borderId="21" xfId="0" applyFont="1" applyFill="1" applyBorder="1" applyAlignment="1">
      <alignment horizontal="center"/>
    </xf>
    <xf numFmtId="0" fontId="35" fillId="25" borderId="47" xfId="0" applyFont="1" applyFill="1" applyBorder="1" applyAlignment="1">
      <alignment horizontal="center"/>
    </xf>
    <xf numFmtId="0" fontId="35" fillId="25" borderId="22" xfId="0" applyFont="1" applyFill="1" applyBorder="1" applyAlignment="1">
      <alignment horizontal="center"/>
    </xf>
    <xf numFmtId="0" fontId="35" fillId="25" borderId="13" xfId="0" applyFont="1" applyFill="1" applyBorder="1" applyAlignment="1">
      <alignment horizontal="center"/>
    </xf>
    <xf numFmtId="0" fontId="35" fillId="25" borderId="40" xfId="0" applyFont="1" applyFill="1" applyBorder="1" applyAlignment="1">
      <alignment horizontal="center"/>
    </xf>
    <xf numFmtId="0" fontId="35" fillId="25" borderId="14" xfId="0" applyFont="1" applyFill="1" applyBorder="1" applyAlignment="1">
      <alignment horizontal="center"/>
    </xf>
    <xf numFmtId="0" fontId="36" fillId="26" borderId="21" xfId="0" applyFont="1" applyFill="1" applyBorder="1" applyAlignment="1">
      <alignment horizontal="center" vertical="center" wrapText="1"/>
    </xf>
    <xf numFmtId="0" fontId="36" fillId="26" borderId="22" xfId="0" applyFont="1" applyFill="1" applyBorder="1" applyAlignment="1">
      <alignment horizontal="center" vertical="center" wrapText="1"/>
    </xf>
    <xf numFmtId="0" fontId="36" fillId="26" borderId="8" xfId="0" applyFont="1" applyFill="1" applyBorder="1" applyAlignment="1">
      <alignment horizontal="center" vertical="center" wrapText="1"/>
    </xf>
    <xf numFmtId="0" fontId="36" fillId="26" borderId="15" xfId="0" applyFont="1" applyFill="1" applyBorder="1" applyAlignment="1">
      <alignment horizontal="center" vertical="center" wrapText="1"/>
    </xf>
    <xf numFmtId="0" fontId="36" fillId="26" borderId="13" xfId="0" applyFont="1" applyFill="1" applyBorder="1" applyAlignment="1">
      <alignment horizontal="center" vertical="center" wrapText="1"/>
    </xf>
    <xf numFmtId="0" fontId="36" fillId="26" borderId="14" xfId="0" applyFont="1" applyFill="1" applyBorder="1" applyAlignment="1">
      <alignment horizontal="center" vertical="center" wrapText="1"/>
    </xf>
    <xf numFmtId="0" fontId="37" fillId="26" borderId="2" xfId="0" applyFont="1" applyFill="1" applyBorder="1" applyAlignment="1">
      <alignment horizontal="center" vertical="center" wrapText="1"/>
    </xf>
    <xf numFmtId="0" fontId="37" fillId="26" borderId="3" xfId="0" applyFont="1" applyFill="1" applyBorder="1" applyAlignment="1">
      <alignment horizontal="center" vertical="center" wrapText="1"/>
    </xf>
    <xf numFmtId="0" fontId="37" fillId="26" borderId="4" xfId="0" applyFont="1" applyFill="1" applyBorder="1" applyAlignment="1">
      <alignment horizontal="center" vertical="center" wrapText="1"/>
    </xf>
    <xf numFmtId="0" fontId="38" fillId="26" borderId="2" xfId="0" applyFont="1" applyFill="1" applyBorder="1" applyAlignment="1">
      <alignment horizontal="center" vertical="center" wrapText="1"/>
    </xf>
    <xf numFmtId="0" fontId="38" fillId="26" borderId="3" xfId="0" applyFont="1" applyFill="1" applyBorder="1" applyAlignment="1">
      <alignment horizontal="center" vertical="center" wrapText="1"/>
    </xf>
    <xf numFmtId="0" fontId="38" fillId="26" borderId="4" xfId="0" applyFont="1" applyFill="1" applyBorder="1" applyAlignment="1">
      <alignment horizontal="center" vertical="center" wrapText="1"/>
    </xf>
    <xf numFmtId="0" fontId="9" fillId="25" borderId="1" xfId="0" applyFont="1" applyFill="1" applyBorder="1" applyAlignment="1">
      <alignment horizontal="center" vertical="center" wrapText="1"/>
    </xf>
    <xf numFmtId="0" fontId="9" fillId="25" borderId="19" xfId="0" applyFont="1" applyFill="1" applyBorder="1" applyAlignment="1">
      <alignment horizontal="center" vertical="center" wrapText="1"/>
    </xf>
    <xf numFmtId="0" fontId="39" fillId="26" borderId="21" xfId="0" applyFont="1" applyFill="1" applyBorder="1" applyAlignment="1">
      <alignment vertical="center" wrapText="1"/>
    </xf>
    <xf numFmtId="0" fontId="39" fillId="26" borderId="47" xfId="0" applyFont="1" applyFill="1" applyBorder="1" applyAlignment="1">
      <alignment vertical="center" wrapText="1"/>
    </xf>
    <xf numFmtId="0" fontId="39" fillId="26" borderId="22" xfId="0" applyFont="1" applyFill="1" applyBorder="1" applyAlignment="1">
      <alignment vertical="center" wrapText="1"/>
    </xf>
    <xf numFmtId="0" fontId="38" fillId="26" borderId="8" xfId="0" applyFont="1" applyFill="1" applyBorder="1" applyAlignment="1">
      <alignment horizontal="center" vertical="center" wrapText="1"/>
    </xf>
    <xf numFmtId="0" fontId="38" fillId="26" borderId="0" xfId="0" applyFont="1" applyFill="1" applyAlignment="1">
      <alignment horizontal="center" vertical="center" wrapText="1"/>
    </xf>
    <xf numFmtId="0" fontId="38" fillId="26" borderId="15" xfId="0" applyFont="1" applyFill="1" applyBorder="1" applyAlignment="1">
      <alignment horizontal="center" vertical="center" wrapText="1"/>
    </xf>
    <xf numFmtId="0" fontId="38" fillId="26" borderId="21" xfId="0" applyFont="1" applyFill="1" applyBorder="1" applyAlignment="1">
      <alignment horizontal="center" vertical="center" wrapText="1"/>
    </xf>
    <xf numFmtId="0" fontId="38" fillId="26" borderId="47" xfId="0" applyFont="1" applyFill="1" applyBorder="1" applyAlignment="1">
      <alignment horizontal="center" vertical="center" wrapText="1"/>
    </xf>
    <xf numFmtId="0" fontId="38" fillId="26" borderId="22" xfId="0" applyFont="1" applyFill="1" applyBorder="1" applyAlignment="1">
      <alignment horizontal="center" vertical="center" wrapText="1"/>
    </xf>
    <xf numFmtId="0" fontId="38" fillId="26" borderId="13" xfId="0" applyFont="1" applyFill="1" applyBorder="1" applyAlignment="1">
      <alignment horizontal="center" vertical="center" wrapText="1"/>
    </xf>
    <xf numFmtId="0" fontId="38" fillId="26" borderId="40" xfId="0" applyFont="1" applyFill="1" applyBorder="1" applyAlignment="1">
      <alignment horizontal="center" vertical="center" wrapText="1"/>
    </xf>
    <xf numFmtId="0" fontId="38" fillId="26" borderId="14" xfId="0" applyFont="1" applyFill="1" applyBorder="1" applyAlignment="1">
      <alignment horizontal="center" vertical="center" wrapText="1"/>
    </xf>
    <xf numFmtId="0" fontId="42" fillId="26" borderId="13" xfId="0" applyFont="1" applyFill="1" applyBorder="1" applyAlignment="1">
      <alignment horizontal="center" vertical="center" wrapText="1"/>
    </xf>
    <xf numFmtId="0" fontId="42" fillId="26" borderId="40" xfId="0" applyFont="1" applyFill="1" applyBorder="1" applyAlignment="1">
      <alignment horizontal="center" vertical="center" wrapText="1"/>
    </xf>
    <xf numFmtId="0" fontId="42" fillId="26" borderId="14" xfId="0" applyFont="1" applyFill="1" applyBorder="1" applyAlignment="1">
      <alignment horizontal="center" vertical="center" wrapText="1"/>
    </xf>
    <xf numFmtId="0" fontId="42" fillId="26" borderId="2" xfId="0" applyFont="1" applyFill="1" applyBorder="1" applyAlignment="1">
      <alignment horizontal="center" vertical="center" wrapText="1"/>
    </xf>
    <xf numFmtId="0" fontId="42" fillId="26" borderId="3" xfId="0" applyFont="1" applyFill="1" applyBorder="1" applyAlignment="1">
      <alignment horizontal="center" vertical="center" wrapText="1"/>
    </xf>
    <xf numFmtId="0" fontId="42" fillId="26" borderId="4" xfId="0" applyFont="1" applyFill="1" applyBorder="1" applyAlignment="1">
      <alignment horizontal="center" vertical="center" wrapText="1"/>
    </xf>
    <xf numFmtId="0" fontId="36" fillId="26" borderId="47" xfId="0" applyFont="1" applyFill="1" applyBorder="1" applyAlignment="1">
      <alignment horizontal="center" vertical="center" wrapText="1"/>
    </xf>
    <xf numFmtId="0" fontId="42" fillId="26" borderId="8" xfId="0" applyFont="1" applyFill="1" applyBorder="1" applyAlignment="1">
      <alignment horizontal="left" vertical="center" wrapText="1"/>
    </xf>
    <xf numFmtId="0" fontId="42" fillId="26" borderId="0" xfId="0" applyFont="1" applyFill="1" applyAlignment="1">
      <alignment horizontal="left" vertical="center" wrapText="1"/>
    </xf>
    <xf numFmtId="0" fontId="42" fillId="26" borderId="15" xfId="0" applyFont="1" applyFill="1" applyBorder="1" applyAlignment="1">
      <alignment horizontal="left" vertical="center" wrapText="1"/>
    </xf>
    <xf numFmtId="0" fontId="42" fillId="26" borderId="13" xfId="0" applyFont="1" applyFill="1" applyBorder="1" applyAlignment="1">
      <alignment horizontal="left" vertical="center" wrapText="1"/>
    </xf>
    <xf numFmtId="0" fontId="42" fillId="26" borderId="40" xfId="0" applyFont="1" applyFill="1" applyBorder="1" applyAlignment="1">
      <alignment horizontal="left" vertical="center" wrapText="1"/>
    </xf>
    <xf numFmtId="0" fontId="42" fillId="26" borderId="14" xfId="0" applyFont="1" applyFill="1" applyBorder="1" applyAlignment="1">
      <alignment horizontal="left" vertical="center" wrapText="1"/>
    </xf>
    <xf numFmtId="0" fontId="42" fillId="26" borderId="8" xfId="0" applyFont="1" applyFill="1" applyBorder="1" applyAlignment="1">
      <alignment horizontal="center" vertical="center" wrapText="1"/>
    </xf>
    <xf numFmtId="0" fontId="42" fillId="26" borderId="0" xfId="0" applyFont="1" applyFill="1" applyAlignment="1">
      <alignment horizontal="center" vertical="center" wrapText="1"/>
    </xf>
    <xf numFmtId="0" fontId="42" fillId="26" borderId="15" xfId="0" applyFont="1" applyFill="1" applyBorder="1" applyAlignment="1">
      <alignment horizontal="center" vertical="center" wrapText="1"/>
    </xf>
    <xf numFmtId="0" fontId="36" fillId="26" borderId="2" xfId="0" applyFont="1" applyFill="1" applyBorder="1" applyAlignment="1">
      <alignment horizontal="center" vertical="center" wrapText="1"/>
    </xf>
    <xf numFmtId="0" fontId="36" fillId="26" borderId="3" xfId="0" applyFont="1" applyFill="1" applyBorder="1" applyAlignment="1">
      <alignment horizontal="center" vertical="center" wrapText="1"/>
    </xf>
    <xf numFmtId="0" fontId="36" fillId="26" borderId="4" xfId="0" applyFont="1" applyFill="1" applyBorder="1" applyAlignment="1">
      <alignment horizontal="center" vertical="center" wrapText="1"/>
    </xf>
    <xf numFmtId="0" fontId="42" fillId="26" borderId="13" xfId="0" applyFont="1" applyFill="1" applyBorder="1" applyAlignment="1">
      <alignment horizontal="left" vertical="center" wrapText="1" indent="5"/>
    </xf>
    <xf numFmtId="0" fontId="42" fillId="26" borderId="40" xfId="0" applyFont="1" applyFill="1" applyBorder="1" applyAlignment="1">
      <alignment horizontal="left" vertical="center" wrapText="1" indent="5"/>
    </xf>
    <xf numFmtId="0" fontId="42" fillId="26" borderId="14" xfId="0" applyFont="1" applyFill="1" applyBorder="1" applyAlignment="1">
      <alignment horizontal="left" vertical="center" wrapText="1" indent="5"/>
    </xf>
    <xf numFmtId="0" fontId="37" fillId="26" borderId="37" xfId="0" applyFont="1" applyFill="1" applyBorder="1" applyAlignment="1">
      <alignment horizontal="left" vertical="center" wrapText="1"/>
    </xf>
    <xf numFmtId="0" fontId="37" fillId="26" borderId="48" xfId="0" applyFont="1" applyFill="1" applyBorder="1" applyAlignment="1">
      <alignment horizontal="left" vertical="center" wrapText="1"/>
    </xf>
    <xf numFmtId="0" fontId="9" fillId="25" borderId="53" xfId="0" applyFont="1" applyFill="1" applyBorder="1" applyAlignment="1">
      <alignment horizontal="center" vertical="center" wrapText="1"/>
    </xf>
    <xf numFmtId="0" fontId="9" fillId="25" borderId="3" xfId="0" applyFont="1" applyFill="1" applyBorder="1" applyAlignment="1">
      <alignment horizontal="center" vertical="center" wrapText="1"/>
    </xf>
    <xf numFmtId="0" fontId="9" fillId="25" borderId="4" xfId="0" applyFont="1" applyFill="1" applyBorder="1" applyAlignment="1">
      <alignment horizontal="center" vertical="center" wrapText="1"/>
    </xf>
    <xf numFmtId="0" fontId="40" fillId="26" borderId="55" xfId="0" applyFont="1" applyFill="1" applyBorder="1" applyAlignment="1">
      <alignment vertical="center" wrapText="1"/>
    </xf>
    <xf numFmtId="0" fontId="37" fillId="26" borderId="54" xfId="0" applyFont="1" applyFill="1" applyBorder="1" applyAlignment="1">
      <alignment vertical="center" wrapText="1"/>
    </xf>
  </cellXfs>
  <cellStyles count="1">
    <cellStyle name="Normal" xfId="0" builtinId="0"/>
  </cellStyles>
  <dxfs count="44">
    <dxf>
      <fill>
        <patternFill>
          <bgColor theme="9" tint="0.39994506668294322"/>
        </patternFill>
      </fill>
    </dxf>
    <dxf>
      <fill>
        <patternFill>
          <bgColor rgb="FF00B0F0"/>
        </patternFill>
      </fill>
    </dxf>
    <dxf>
      <fill>
        <patternFill>
          <bgColor rgb="FFFFF529"/>
        </patternFill>
      </fill>
    </dxf>
    <dxf>
      <fill>
        <patternFill>
          <bgColor theme="5"/>
        </patternFill>
      </fill>
    </dxf>
    <dxf>
      <fill>
        <patternFill>
          <bgColor rgb="FFFF0000"/>
        </patternFill>
      </fill>
    </dxf>
    <dxf>
      <fill>
        <patternFill>
          <bgColor theme="9" tint="0.39994506668294322"/>
        </patternFill>
      </fill>
    </dxf>
    <dxf>
      <fill>
        <patternFill>
          <bgColor rgb="FF00B0F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rgb="FF00B0F0"/>
        </patternFill>
      </fill>
    </dxf>
    <dxf>
      <fill>
        <patternFill>
          <bgColor rgb="FFFFFF00"/>
        </patternFill>
      </fill>
    </dxf>
    <dxf>
      <fill>
        <patternFill>
          <bgColor rgb="FFE97132"/>
        </patternFill>
      </fill>
    </dxf>
    <dxf>
      <fill>
        <patternFill>
          <bgColor rgb="FFFF0000"/>
        </patternFill>
      </fill>
    </dxf>
    <dxf>
      <fill>
        <patternFill>
          <bgColor theme="9" tint="0.39994506668294322"/>
        </patternFill>
      </fill>
    </dxf>
    <dxf>
      <fill>
        <patternFill>
          <bgColor rgb="FF00B0F0"/>
        </patternFill>
      </fill>
    </dxf>
    <dxf>
      <fill>
        <patternFill>
          <bgColor rgb="FFFFFF00"/>
        </patternFill>
      </fill>
    </dxf>
    <dxf>
      <fill>
        <patternFill>
          <bgColor rgb="FFE97132"/>
        </patternFill>
      </fill>
    </dxf>
    <dxf>
      <fill>
        <patternFill>
          <bgColor rgb="FFFF0000"/>
        </patternFill>
      </fill>
    </dxf>
    <dxf>
      <numFmt numFmtId="0" formatCode="General"/>
    </dxf>
    <dxf>
      <numFmt numFmtId="0" formatCode="General"/>
    </dxf>
    <dxf>
      <numFmt numFmtId="19" formatCode="m/d/yyyy"/>
    </dxf>
    <dxf>
      <numFmt numFmtId="0" formatCode="General"/>
    </dxf>
    <dxf>
      <numFmt numFmtId="0" formatCode="General"/>
    </dxf>
    <dxf>
      <numFmt numFmtId="0" formatCode="General"/>
    </dxf>
    <dxf>
      <numFmt numFmtId="19" formatCode="m/d/yyyy"/>
    </dxf>
    <dxf>
      <numFmt numFmtId="0" formatCode="General"/>
    </dxf>
    <dxf>
      <numFmt numFmtId="0" formatCode="General"/>
    </dxf>
    <dxf>
      <numFmt numFmtId="0" formatCode="General"/>
    </dxf>
    <dxf>
      <numFmt numFmtId="19" formatCode="m/d/yyyy"/>
    </dxf>
    <dxf>
      <numFmt numFmtId="0" formatCode="General"/>
    </dxf>
    <dxf>
      <numFmt numFmtId="0" formatCode="General"/>
    </dxf>
    <dxf>
      <numFmt numFmtId="0" formatCode="General"/>
    </dxf>
    <dxf>
      <numFmt numFmtId="19" formatCode="m/d/yyyy"/>
    </dxf>
    <dxf>
      <numFmt numFmtId="0" formatCode="General"/>
    </dxf>
    <dxf>
      <numFmt numFmtId="0" formatCode="General"/>
    </dxf>
    <dxf>
      <numFmt numFmtId="0" formatCode="General"/>
    </dxf>
    <dxf>
      <numFmt numFmtId="19" formatCode="m/d/yyyy"/>
    </dxf>
    <dxf>
      <numFmt numFmtId="0" formatCode="General"/>
    </dxf>
    <dxf>
      <numFmt numFmtId="0" formatCode="General"/>
    </dxf>
    <dxf>
      <numFmt numFmtId="0" formatCode="General"/>
    </dxf>
    <dxf>
      <numFmt numFmtId="19" formatCode="m/d/yyyy"/>
    </dxf>
    <dxf>
      <numFmt numFmtId="0" formatCode="General"/>
    </dxf>
  </dxfs>
  <tableStyles count="0" defaultTableStyle="TableStyleMedium2" defaultPivotStyle="PivotStyleLight16"/>
  <colors>
    <mruColors>
      <color rgb="FFFF6969"/>
      <color rgb="FFFFF529"/>
      <color rgb="FFFAD2C6"/>
      <color rgb="FFEDE313"/>
      <color rgb="FFFF1111"/>
      <color rgb="FFFF9393"/>
      <color rgb="FFE97132"/>
      <color rgb="FFFBE2D5"/>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8</xdr:row>
      <xdr:rowOff>83820</xdr:rowOff>
    </xdr:from>
    <xdr:to>
      <xdr:col>12</xdr:col>
      <xdr:colOff>419755</xdr:colOff>
      <xdr:row>39</xdr:row>
      <xdr:rowOff>152897</xdr:rowOff>
    </xdr:to>
    <xdr:pic>
      <xdr:nvPicPr>
        <xdr:cNvPr id="2" name="Picture 1">
          <a:extLst>
            <a:ext uri="{FF2B5EF4-FFF2-40B4-BE49-F238E27FC236}">
              <a16:creationId xmlns:a16="http://schemas.microsoft.com/office/drawing/2014/main" id="{0D96BA09-C193-4C79-A405-380609BE12D3}"/>
            </a:ext>
          </a:extLst>
        </xdr:cNvPr>
        <xdr:cNvPicPr>
          <a:picLocks noChangeAspect="1"/>
        </xdr:cNvPicPr>
      </xdr:nvPicPr>
      <xdr:blipFill>
        <a:blip xmlns:r="http://schemas.openxmlformats.org/officeDocument/2006/relationships" r:embed="rId1"/>
        <a:stretch>
          <a:fillRect/>
        </a:stretch>
      </xdr:blipFill>
      <xdr:spPr>
        <a:xfrm>
          <a:off x="175260" y="1546860"/>
          <a:ext cx="7559695" cy="5738357"/>
        </a:xfrm>
        <a:prstGeom prst="rect">
          <a:avLst/>
        </a:prstGeom>
      </xdr:spPr>
    </xdr:pic>
    <xdr:clientData/>
  </xdr:twoCellAnchor>
  <xdr:twoCellAnchor editAs="oneCell">
    <xdr:from>
      <xdr:col>13</xdr:col>
      <xdr:colOff>320040</xdr:colOff>
      <xdr:row>9</xdr:row>
      <xdr:rowOff>15240</xdr:rowOff>
    </xdr:from>
    <xdr:to>
      <xdr:col>24</xdr:col>
      <xdr:colOff>589867</xdr:colOff>
      <xdr:row>38</xdr:row>
      <xdr:rowOff>107805</xdr:rowOff>
    </xdr:to>
    <xdr:pic>
      <xdr:nvPicPr>
        <xdr:cNvPr id="3" name="Picture 2">
          <a:extLst>
            <a:ext uri="{FF2B5EF4-FFF2-40B4-BE49-F238E27FC236}">
              <a16:creationId xmlns:a16="http://schemas.microsoft.com/office/drawing/2014/main" id="{40BE7F8B-892C-4323-8084-EB2B85A5B60B}"/>
            </a:ext>
          </a:extLst>
        </xdr:cNvPr>
        <xdr:cNvPicPr>
          <a:picLocks noChangeAspect="1"/>
        </xdr:cNvPicPr>
      </xdr:nvPicPr>
      <xdr:blipFill>
        <a:blip xmlns:r="http://schemas.openxmlformats.org/officeDocument/2006/relationships" r:embed="rId2"/>
        <a:stretch>
          <a:fillRect/>
        </a:stretch>
      </xdr:blipFill>
      <xdr:spPr>
        <a:xfrm>
          <a:off x="8244840" y="1661160"/>
          <a:ext cx="6975427" cy="5396085"/>
        </a:xfrm>
        <a:prstGeom prst="rect">
          <a:avLst/>
        </a:prstGeom>
      </xdr:spPr>
    </xdr:pic>
    <xdr:clientData/>
  </xdr:twoCellAnchor>
  <xdr:twoCellAnchor editAs="oneCell">
    <xdr:from>
      <xdr:col>13</xdr:col>
      <xdr:colOff>281940</xdr:colOff>
      <xdr:row>38</xdr:row>
      <xdr:rowOff>114300</xdr:rowOff>
    </xdr:from>
    <xdr:to>
      <xdr:col>25</xdr:col>
      <xdr:colOff>87116</xdr:colOff>
      <xdr:row>68</xdr:row>
      <xdr:rowOff>129540</xdr:rowOff>
    </xdr:to>
    <xdr:pic>
      <xdr:nvPicPr>
        <xdr:cNvPr id="4" name="Picture 3">
          <a:extLst>
            <a:ext uri="{FF2B5EF4-FFF2-40B4-BE49-F238E27FC236}">
              <a16:creationId xmlns:a16="http://schemas.microsoft.com/office/drawing/2014/main" id="{FCC7B603-F01E-896A-D5F1-C813A39A264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06740" y="7063740"/>
          <a:ext cx="7120376" cy="5501640"/>
        </a:xfrm>
        <a:prstGeom prst="rect">
          <a:avLst/>
        </a:prstGeom>
        <a:noFill/>
        <a:ln>
          <a:noFill/>
        </a:ln>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1" xr16:uid="{E81EDD58-1E5F-4713-9747-63376D320228}" autoFormatId="16" applyNumberFormats="0" applyBorderFormats="0" applyFontFormats="0" applyPatternFormats="0" applyAlignmentFormats="0" applyWidthHeightFormats="0">
  <queryTableRefresh nextId="26">
    <queryTableFields count="25">
      <queryTableField id="1" name="StationName" tableColumnId="1"/>
      <queryTableField id="2" name="ObservationTime" tableColumnId="2"/>
      <queryTableField id="3" name="NFDRType" tableColumnId="3"/>
      <queryTableField id="4" name="FuelModel" tableColumnId="4"/>
      <queryTableField id="5" name="1HrFM" tableColumnId="5"/>
      <queryTableField id="6" name="Min1HrFMTime" tableColumnId="6"/>
      <queryTableField id="7" name="10HrFM" tableColumnId="7"/>
      <queryTableField id="8" name="Min10HrFMTime" tableColumnId="8"/>
      <queryTableField id="9" name="100HrFM" tableColumnId="9"/>
      <queryTableField id="10" name="Min100HrFMTime" tableColumnId="10"/>
      <queryTableField id="11" name="1000HrFM" tableColumnId="11"/>
      <queryTableField id="12" name="Min1000HrFMTime" tableColumnId="12"/>
      <queryTableField id="13" name="KBDI" tableColumnId="13"/>
      <queryTableField id="14" name="GSI" tableColumnId="14"/>
      <queryTableField id="15" name="WoodyFM" tableColumnId="15"/>
      <queryTableField id="16" name="HerbFM" tableColumnId="16"/>
      <queryTableField id="17" name="IC" tableColumnId="17"/>
      <queryTableField id="18" name="MaxICTime" tableColumnId="18"/>
      <queryTableField id="19" name="ERC" tableColumnId="19"/>
      <queryTableField id="20" name="MaxERCTime" tableColumnId="20"/>
      <queryTableField id="21" name="SC" tableColumnId="21"/>
      <queryTableField id="22" name="MaxSCTime" tableColumnId="22"/>
      <queryTableField id="23" name="BI" tableColumnId="23"/>
      <queryTableField id="24" name="MaxBITime" tableColumnId="24"/>
      <queryTableField id="25" name="NFDRQAFlag" tableColumnId="2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3" xr16:uid="{BCBA6F88-BA98-4440-BB55-8E04E3428190}" autoFormatId="16" applyNumberFormats="0" applyBorderFormats="0" applyFontFormats="0" applyPatternFormats="0" applyAlignmentFormats="0" applyWidthHeightFormats="0">
  <queryTableRefresh nextId="26">
    <queryTableFields count="25">
      <queryTableField id="1" name="StationName" tableColumnId="1"/>
      <queryTableField id="2" name="ObservationTime" tableColumnId="2"/>
      <queryTableField id="3" name="NFDRType" tableColumnId="3"/>
      <queryTableField id="4" name="FuelModel" tableColumnId="4"/>
      <queryTableField id="5" name="1HrFM" tableColumnId="5"/>
      <queryTableField id="6" name="Min1HrFMTime" tableColumnId="6"/>
      <queryTableField id="7" name="10HrFM" tableColumnId="7"/>
      <queryTableField id="8" name="Min10HrFMTime" tableColumnId="8"/>
      <queryTableField id="9" name="100HrFM" tableColumnId="9"/>
      <queryTableField id="10" name="Min100HrFMTime" tableColumnId="10"/>
      <queryTableField id="11" name="1000HrFM" tableColumnId="11"/>
      <queryTableField id="12" name="Min1000HrFMTime" tableColumnId="12"/>
      <queryTableField id="13" name="KBDI" tableColumnId="13"/>
      <queryTableField id="14" name="GSI" tableColumnId="14"/>
      <queryTableField id="15" name="WoodyFM" tableColumnId="15"/>
      <queryTableField id="16" name="HerbFM" tableColumnId="16"/>
      <queryTableField id="17" name="IC" tableColumnId="17"/>
      <queryTableField id="18" name="MaxICTime" tableColumnId="18"/>
      <queryTableField id="19" name="ERC" tableColumnId="19"/>
      <queryTableField id="20" name="MaxERCTime" tableColumnId="20"/>
      <queryTableField id="21" name="SC" tableColumnId="21"/>
      <queryTableField id="22" name="MaxSCTime" tableColumnId="22"/>
      <queryTableField id="23" name="BI" tableColumnId="23"/>
      <queryTableField id="24" name="MaxBITime" tableColumnId="24"/>
      <queryTableField id="25" name="NFDRQAFlag" tableColumnId="2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9188EA2A-6C8B-478D-AC05-F7D97C73C382}" autoFormatId="16" applyNumberFormats="0" applyBorderFormats="0" applyFontFormats="0" applyPatternFormats="0" applyAlignmentFormats="0" applyWidthHeightFormats="0">
  <queryTableRefresh nextId="26">
    <queryTableFields count="25">
      <queryTableField id="1" name="StationName" tableColumnId="1"/>
      <queryTableField id="2" name="ObservationTime" tableColumnId="2"/>
      <queryTableField id="3" name="NFDRType" tableColumnId="3"/>
      <queryTableField id="4" name="FuelModel" tableColumnId="4"/>
      <queryTableField id="5" name="1HrFM" tableColumnId="5"/>
      <queryTableField id="6" name="Min1HrFMTime" tableColumnId="6"/>
      <queryTableField id="7" name="10HrFM" tableColumnId="7"/>
      <queryTableField id="8" name="Min10HrFMTime" tableColumnId="8"/>
      <queryTableField id="9" name="100HrFM" tableColumnId="9"/>
      <queryTableField id="10" name="Min100HrFMTime" tableColumnId="10"/>
      <queryTableField id="11" name="1000HrFM" tableColumnId="11"/>
      <queryTableField id="12" name="Min1000HrFMTime" tableColumnId="12"/>
      <queryTableField id="13" name="KBDI" tableColumnId="13"/>
      <queryTableField id="14" name="GSI" tableColumnId="14"/>
      <queryTableField id="15" name="WoodyFM" tableColumnId="15"/>
      <queryTableField id="16" name="HerbFM" tableColumnId="16"/>
      <queryTableField id="17" name="IC" tableColumnId="17"/>
      <queryTableField id="18" name="MaxICTime" tableColumnId="18"/>
      <queryTableField id="19" name="ERC" tableColumnId="19"/>
      <queryTableField id="20" name="MaxERCTime" tableColumnId="20"/>
      <queryTableField id="21" name="SC" tableColumnId="21"/>
      <queryTableField id="22" name="MaxSCTime" tableColumnId="22"/>
      <queryTableField id="23" name="BI" tableColumnId="23"/>
      <queryTableField id="24" name="MaxBITime" tableColumnId="24"/>
      <queryTableField id="25" name="NFDRQAFlag" tableColumnId="2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4" connectionId="4" xr16:uid="{513B6A49-7421-4D37-AFEF-1275CED07810}" autoFormatId="16" applyNumberFormats="0" applyBorderFormats="0" applyFontFormats="0" applyPatternFormats="0" applyAlignmentFormats="0" applyWidthHeightFormats="0">
  <queryTableRefresh nextId="26">
    <queryTableFields count="25">
      <queryTableField id="1" name="StationName" tableColumnId="1"/>
      <queryTableField id="2" name="ObservationTime" tableColumnId="2"/>
      <queryTableField id="3" name="NFDRType" tableColumnId="3"/>
      <queryTableField id="4" name="FuelModel" tableColumnId="4"/>
      <queryTableField id="5" name="1HrFM" tableColumnId="5"/>
      <queryTableField id="6" name="Min1HrFMTime" tableColumnId="6"/>
      <queryTableField id="7" name="10HrFM" tableColumnId="7"/>
      <queryTableField id="8" name="Min10HrFMTime" tableColumnId="8"/>
      <queryTableField id="9" name="100HrFM" tableColumnId="9"/>
      <queryTableField id="10" name="Min100HrFMTime" tableColumnId="10"/>
      <queryTableField id="11" name="1000HrFM" tableColumnId="11"/>
      <queryTableField id="12" name="Min1000HrFMTime" tableColumnId="12"/>
      <queryTableField id="13" name="KBDI" tableColumnId="13"/>
      <queryTableField id="14" name="GSI" tableColumnId="14"/>
      <queryTableField id="15" name="WoodyFM" tableColumnId="15"/>
      <queryTableField id="16" name="HerbFM" tableColumnId="16"/>
      <queryTableField id="17" name="IC" tableColumnId="17"/>
      <queryTableField id="18" name="MaxICTime" tableColumnId="18"/>
      <queryTableField id="19" name="ERC" tableColumnId="19"/>
      <queryTableField id="20" name="MaxERCTime" tableColumnId="20"/>
      <queryTableField id="21" name="SC" tableColumnId="21"/>
      <queryTableField id="22" name="MaxSCTime" tableColumnId="22"/>
      <queryTableField id="23" name="BI" tableColumnId="23"/>
      <queryTableField id="24" name="MaxBITime" tableColumnId="24"/>
      <queryTableField id="25" name="NFDRQAFlag" tableColumnId="2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5" connectionId="6" xr16:uid="{5BB71438-2791-49C7-A193-4095B29087A6}" autoFormatId="16" applyNumberFormats="0" applyBorderFormats="0" applyFontFormats="0" applyPatternFormats="0" applyAlignmentFormats="0" applyWidthHeightFormats="0">
  <queryTableRefresh nextId="26">
    <queryTableFields count="25">
      <queryTableField id="1" name="StationName" tableColumnId="1"/>
      <queryTableField id="2" name="ObservationTime" tableColumnId="2"/>
      <queryTableField id="3" name="NFDRType" tableColumnId="3"/>
      <queryTableField id="4" name="FuelModel" tableColumnId="4"/>
      <queryTableField id="5" name="1HrFM" tableColumnId="5"/>
      <queryTableField id="6" name="Min1HrFMTime" tableColumnId="6"/>
      <queryTableField id="7" name="10HrFM" tableColumnId="7"/>
      <queryTableField id="8" name="Min10HrFMTime" tableColumnId="8"/>
      <queryTableField id="9" name="100HrFM" tableColumnId="9"/>
      <queryTableField id="10" name="Min100HrFMTime" tableColumnId="10"/>
      <queryTableField id="11" name="1000HrFM" tableColumnId="11"/>
      <queryTableField id="12" name="Min1000HrFMTime" tableColumnId="12"/>
      <queryTableField id="13" name="KBDI" tableColumnId="13"/>
      <queryTableField id="14" name="GSI" tableColumnId="14"/>
      <queryTableField id="15" name="WoodyFM" tableColumnId="15"/>
      <queryTableField id="16" name="HerbFM" tableColumnId="16"/>
      <queryTableField id="17" name="IC" tableColumnId="17"/>
      <queryTableField id="18" name="MaxICTime" tableColumnId="18"/>
      <queryTableField id="19" name="ERC" tableColumnId="19"/>
      <queryTableField id="20" name="MaxERCTime" tableColumnId="20"/>
      <queryTableField id="21" name="SC" tableColumnId="21"/>
      <queryTableField id="22" name="MaxSCTime" tableColumnId="22"/>
      <queryTableField id="23" name="BI" tableColumnId="23"/>
      <queryTableField id="24" name="MaxBITime" tableColumnId="24"/>
      <queryTableField id="25" name="NFDRQAFlag" tableColumnId="2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5" xr16:uid="{2FB27C6A-F932-4EDE-88B7-5F382346B390}" autoFormatId="16" applyNumberFormats="0" applyBorderFormats="0" applyFontFormats="0" applyPatternFormats="0" applyAlignmentFormats="0" applyWidthHeightFormats="0">
  <queryTableRefresh nextId="26">
    <queryTableFields count="25">
      <queryTableField id="1" name="StationName" tableColumnId="1"/>
      <queryTableField id="2" name="ObservationTime" tableColumnId="2"/>
      <queryTableField id="3" name="NFDRType" tableColumnId="3"/>
      <queryTableField id="4" name="FuelModel" tableColumnId="4"/>
      <queryTableField id="5" name="1HrFM" tableColumnId="5"/>
      <queryTableField id="6" name="Min1HrFMTime" tableColumnId="6"/>
      <queryTableField id="7" name="10HrFM" tableColumnId="7"/>
      <queryTableField id="8" name="Min10HrFMTime" tableColumnId="8"/>
      <queryTableField id="9" name="100HrFM" tableColumnId="9"/>
      <queryTableField id="10" name="Min100HrFMTime" tableColumnId="10"/>
      <queryTableField id="11" name="1000HrFM" tableColumnId="11"/>
      <queryTableField id="12" name="Min1000HrFMTime" tableColumnId="12"/>
      <queryTableField id="13" name="KBDI" tableColumnId="13"/>
      <queryTableField id="14" name="GSI" tableColumnId="14"/>
      <queryTableField id="15" name="WoodyFM" tableColumnId="15"/>
      <queryTableField id="16" name="HerbFM" tableColumnId="16"/>
      <queryTableField id="17" name="IC" tableColumnId="17"/>
      <queryTableField id="18" name="MaxICTime" tableColumnId="18"/>
      <queryTableField id="19" name="ERC" tableColumnId="19"/>
      <queryTableField id="20" name="MaxERCTime" tableColumnId="20"/>
      <queryTableField id="21" name="SC" tableColumnId="21"/>
      <queryTableField id="22" name="MaxSCTime" tableColumnId="22"/>
      <queryTableField id="23" name="BI" tableColumnId="23"/>
      <queryTableField id="24" name="MaxBITime" tableColumnId="24"/>
      <queryTableField id="25" name="NFDRQAFlag" tableColumnId="2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ADE4D8-588F-4262-9351-8F099BB97A0E}" name="_?dataset_all_presetDate__5Days7Days_dataFormat_csv_stationIds_481003_480501_4805" displayName="_?dataset_all_presetDate__5Days7Days_dataFormat_csv_stationIds_481003_480501_4805" ref="A1:Y49" tableType="queryTable" totalsRowShown="0">
  <autoFilter ref="A1:Y49" xr:uid="{BFADE4D8-588F-4262-9351-8F099BB97A0E}"/>
  <tableColumns count="25">
    <tableColumn id="1" xr3:uid="{99DC2188-C679-493D-933B-36DC4C5C667E}" uniqueName="1" name="StationName" queryTableFieldId="1" dataDxfId="43"/>
    <tableColumn id="2" xr3:uid="{63CE9F65-C243-49B1-B23F-308A51882150}" uniqueName="2" name="ObservationTime" queryTableFieldId="2" dataDxfId="42"/>
    <tableColumn id="3" xr3:uid="{EB25F273-E148-4870-9EA6-F525D953864F}" uniqueName="3" name="NFDRType" queryTableFieldId="3" dataDxfId="41"/>
    <tableColumn id="4" xr3:uid="{F461D100-A766-4580-B389-B0FAF5EE38AB}" uniqueName="4" name="FuelModel" queryTableFieldId="4" dataDxfId="40"/>
    <tableColumn id="5" xr3:uid="{AE43FC63-210D-46D7-93BD-39EB7C81E30E}" uniqueName="5" name="1HrFM" queryTableFieldId="5"/>
    <tableColumn id="6" xr3:uid="{2BEAB4CB-B7CA-4B2B-A5CA-EB656A08300B}" uniqueName="6" name="Min1HrFMTime" queryTableFieldId="6"/>
    <tableColumn id="7" xr3:uid="{DEAD8F14-C8AD-48B2-A292-F7D1FD66996F}" uniqueName="7" name="10HrFM" queryTableFieldId="7"/>
    <tableColumn id="8" xr3:uid="{85AC4D5F-AFF4-466C-8F47-3CA2DE5E356F}" uniqueName="8" name="Min10HrFMTime" queryTableFieldId="8"/>
    <tableColumn id="9" xr3:uid="{86926BE1-6C1B-4623-9011-8F57CD314AE4}" uniqueName="9" name="100HrFM" queryTableFieldId="9"/>
    <tableColumn id="10" xr3:uid="{2270C80E-5453-4911-9D01-06812651622F}" uniqueName="10" name="Min100HrFMTime" queryTableFieldId="10"/>
    <tableColumn id="11" xr3:uid="{FFBE05DC-1B53-437B-9543-ABDED35D29A2}" uniqueName="11" name="1000HrFM" queryTableFieldId="11"/>
    <tableColumn id="12" xr3:uid="{55478038-B2A3-4896-B9C6-63A078F500BC}" uniqueName="12" name="Min1000HrFMTime" queryTableFieldId="12"/>
    <tableColumn id="13" xr3:uid="{822CC1F6-0DFA-49E8-B9E8-8BCDAB7120A7}" uniqueName="13" name="KBDI" queryTableFieldId="13"/>
    <tableColumn id="14" xr3:uid="{8E800BDD-2495-49AC-B425-44370069F20B}" uniqueName="14" name="GSI" queryTableFieldId="14"/>
    <tableColumn id="15" xr3:uid="{1BEC5484-AB36-4EDD-AF5D-23B6664F6907}" uniqueName="15" name="WoodyFM" queryTableFieldId="15"/>
    <tableColumn id="16" xr3:uid="{C6788DDF-5D1C-4C3F-A561-C37F920B8DFE}" uniqueName="16" name="HerbFM" queryTableFieldId="16"/>
    <tableColumn id="17" xr3:uid="{0CC3A3C6-3B81-4BF4-91F8-2C7F3A6FEA7E}" uniqueName="17" name="IC" queryTableFieldId="17"/>
    <tableColumn id="18" xr3:uid="{1508B6F8-05EF-418D-9A2D-084619BB7F97}" uniqueName="18" name="MaxICTime" queryTableFieldId="18"/>
    <tableColumn id="19" xr3:uid="{FD8FF78B-662B-4DC2-B75C-4CCCA644137B}" uniqueName="19" name="ERC" queryTableFieldId="19"/>
    <tableColumn id="20" xr3:uid="{2CDAB82C-FD21-4C0A-AB63-2A11EB1F6472}" uniqueName="20" name="MaxERCTime" queryTableFieldId="20"/>
    <tableColumn id="21" xr3:uid="{14F22659-4D7F-498F-8D2D-D1AFA61E6A3D}" uniqueName="21" name="SC" queryTableFieldId="21"/>
    <tableColumn id="22" xr3:uid="{16A03177-DFCA-414A-A4F4-196B09C78F13}" uniqueName="22" name="MaxSCTime" queryTableFieldId="22"/>
    <tableColumn id="23" xr3:uid="{CAE0A701-04E5-47F2-9E1C-B77BD7C0E530}" uniqueName="23" name="BI" queryTableFieldId="23"/>
    <tableColumn id="24" xr3:uid="{57748C40-7ABF-4AED-802F-85A1DCFE90F8}" uniqueName="24" name="MaxBITime" queryTableFieldId="24"/>
    <tableColumn id="25" xr3:uid="{47E408BD-22C4-45E9-BD90-8BD1E5215530}" uniqueName="25" name="NFDRQAFlag" queryTableFieldId="2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3D5E2C7-A11D-4872-AA5D-02CB5E3D34B6}" name="_?dataset_all_presetDate__5Days7Days_dataFormat_csv_stationIds_482102_481504_4805" displayName="_?dataset_all_presetDate__5Days7Days_dataFormat_csv_stationIds_482102_481504_4805" ref="A1:Y37" tableType="queryTable" totalsRowShown="0">
  <autoFilter ref="A1:Y37" xr:uid="{13D5E2C7-A11D-4872-AA5D-02CB5E3D34B6}"/>
  <tableColumns count="25">
    <tableColumn id="1" xr3:uid="{871A7242-F51B-4F78-A14F-ADC81E4CFCA5}" uniqueName="1" name="StationName" queryTableFieldId="1" dataDxfId="39"/>
    <tableColumn id="2" xr3:uid="{AFD2BC61-5CF6-4AD8-A66E-16E81C9F817C}" uniqueName="2" name="ObservationTime" queryTableFieldId="2" dataDxfId="38"/>
    <tableColumn id="3" xr3:uid="{3AC771CC-7569-4F55-87EA-9C8E510770E6}" uniqueName="3" name="NFDRType" queryTableFieldId="3" dataDxfId="37"/>
    <tableColumn id="4" xr3:uid="{41F1B905-2309-4E71-852E-0CB642181CC1}" uniqueName="4" name="FuelModel" queryTableFieldId="4" dataDxfId="36"/>
    <tableColumn id="5" xr3:uid="{8A98E32A-008E-4FF3-B3E1-2F19463CC487}" uniqueName="5" name="1HrFM" queryTableFieldId="5"/>
    <tableColumn id="6" xr3:uid="{862D780B-068F-4B57-ABED-F27804D0A8C3}" uniqueName="6" name="Min1HrFMTime" queryTableFieldId="6"/>
    <tableColumn id="7" xr3:uid="{265E8CC7-4A6F-41FB-8B38-FCD2E4537112}" uniqueName="7" name="10HrFM" queryTableFieldId="7"/>
    <tableColumn id="8" xr3:uid="{57454579-0B4B-4D8D-A152-85AE3E499F15}" uniqueName="8" name="Min10HrFMTime" queryTableFieldId="8"/>
    <tableColumn id="9" xr3:uid="{13796A47-5838-4939-9920-810DF3994799}" uniqueName="9" name="100HrFM" queryTableFieldId="9"/>
    <tableColumn id="10" xr3:uid="{400F44EC-9604-4E68-A9D4-F7AC18EA6ACD}" uniqueName="10" name="Min100HrFMTime" queryTableFieldId="10"/>
    <tableColumn id="11" xr3:uid="{25849749-13C1-425E-817F-6774B68206F6}" uniqueName="11" name="1000HrFM" queryTableFieldId="11"/>
    <tableColumn id="12" xr3:uid="{159F28C8-AD28-42DC-A213-0D437C854F37}" uniqueName="12" name="Min1000HrFMTime" queryTableFieldId="12"/>
    <tableColumn id="13" xr3:uid="{988DCDBD-E14D-40AD-8139-F252A031EAFE}" uniqueName="13" name="KBDI" queryTableFieldId="13"/>
    <tableColumn id="14" xr3:uid="{31737F72-C95C-4C34-80C2-C1DA732249C6}" uniqueName="14" name="GSI" queryTableFieldId="14"/>
    <tableColumn id="15" xr3:uid="{75A30D6C-3451-4609-82FE-DAACBE2941CD}" uniqueName="15" name="WoodyFM" queryTableFieldId="15"/>
    <tableColumn id="16" xr3:uid="{8B5A9927-C8A6-4EE2-815B-7688384948E8}" uniqueName="16" name="HerbFM" queryTableFieldId="16"/>
    <tableColumn id="17" xr3:uid="{7A3AAA7C-6953-4B37-9C74-9FCE1F5ABAE8}" uniqueName="17" name="IC" queryTableFieldId="17"/>
    <tableColumn id="18" xr3:uid="{5DAC236C-6DBC-4DA5-9A2D-9C4030A0DB84}" uniqueName="18" name="MaxICTime" queryTableFieldId="18"/>
    <tableColumn id="19" xr3:uid="{6CDBAA74-1467-46AE-838A-B9F2CE6E8590}" uniqueName="19" name="ERC" queryTableFieldId="19"/>
    <tableColumn id="20" xr3:uid="{7425E728-2C6E-4800-804F-B174430E5172}" uniqueName="20" name="MaxERCTime" queryTableFieldId="20"/>
    <tableColumn id="21" xr3:uid="{439DB954-B54B-491F-9AAC-2BA36987B68A}" uniqueName="21" name="SC" queryTableFieldId="21"/>
    <tableColumn id="22" xr3:uid="{50884482-ADEB-4E94-82BD-28356B0486DC}" uniqueName="22" name="MaxSCTime" queryTableFieldId="22"/>
    <tableColumn id="23" xr3:uid="{53758B9C-7C59-4B1D-8F9D-C5A564D4EC9D}" uniqueName="23" name="BI" queryTableFieldId="23"/>
    <tableColumn id="24" xr3:uid="{2E889BE3-FC8C-4E0B-9BC2-590F063A7359}" uniqueName="24" name="MaxBITime" queryTableFieldId="24"/>
    <tableColumn id="25" xr3:uid="{A55720DB-EF84-414F-8455-783A83B64C7E}" uniqueName="25" name="NFDRQAFlag" queryTableFieldId="2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DDF439-A0DC-42ED-BEA8-F486007930E2}" name="_?dataset_all_presetDate__5Days7Days_dataFormat_csv_stationIds_481801_481904_4820" displayName="_?dataset_all_presetDate__5Days7Days_dataFormat_csv_stationIds_481801_481904_4820" ref="A1:Y49" tableType="queryTable" totalsRowShown="0">
  <autoFilter ref="A1:Y49" xr:uid="{7BDDF439-A0DC-42ED-BEA8-F486007930E2}"/>
  <tableColumns count="25">
    <tableColumn id="1" xr3:uid="{306FC0D7-0C28-43DC-A874-4560D252470F}" uniqueName="1" name="StationName" queryTableFieldId="1" dataDxfId="35"/>
    <tableColumn id="2" xr3:uid="{A5BA1B08-AD14-4752-9BBB-2264F30515F3}" uniqueName="2" name="ObservationTime" queryTableFieldId="2" dataDxfId="34"/>
    <tableColumn id="3" xr3:uid="{FF2275C9-0EA1-4B57-94EB-EA567DB34F65}" uniqueName="3" name="NFDRType" queryTableFieldId="3" dataDxfId="33"/>
    <tableColumn id="4" xr3:uid="{08FE992E-65D4-43B1-8A4D-E2879C66572F}" uniqueName="4" name="FuelModel" queryTableFieldId="4" dataDxfId="32"/>
    <tableColumn id="5" xr3:uid="{81712F2D-378E-46E3-AE09-99D7FCA6A275}" uniqueName="5" name="1HrFM" queryTableFieldId="5"/>
    <tableColumn id="6" xr3:uid="{93E2DF30-CE60-4A5D-9A5C-F88EB968E2C6}" uniqueName="6" name="Min1HrFMTime" queryTableFieldId="6"/>
    <tableColumn id="7" xr3:uid="{0818A666-C82E-468F-80C1-62EC1E8C066D}" uniqueName="7" name="10HrFM" queryTableFieldId="7"/>
    <tableColumn id="8" xr3:uid="{199695DC-D175-40F1-BD50-C4FD4815FFB5}" uniqueName="8" name="Min10HrFMTime" queryTableFieldId="8"/>
    <tableColumn id="9" xr3:uid="{912EF23E-664B-4DAE-8BE8-5CCFA94C5925}" uniqueName="9" name="100HrFM" queryTableFieldId="9"/>
    <tableColumn id="10" xr3:uid="{15770A7C-00A3-437E-9B5F-2FE8E2AD2988}" uniqueName="10" name="Min100HrFMTime" queryTableFieldId="10"/>
    <tableColumn id="11" xr3:uid="{379F5E24-388A-4CAA-B1E6-C1DAAAE1CBFB}" uniqueName="11" name="1000HrFM" queryTableFieldId="11"/>
    <tableColumn id="12" xr3:uid="{1CDFF0E8-52E1-4DF7-AA72-9B1461B2BEB8}" uniqueName="12" name="Min1000HrFMTime" queryTableFieldId="12"/>
    <tableColumn id="13" xr3:uid="{32378783-1F82-4E75-8970-1709CC1D409E}" uniqueName="13" name="KBDI" queryTableFieldId="13"/>
    <tableColumn id="14" xr3:uid="{B213F53E-6A3A-4DB8-AF3E-F071AC3C1803}" uniqueName="14" name="GSI" queryTableFieldId="14"/>
    <tableColumn id="15" xr3:uid="{6820D8F9-2250-4FEB-B804-7616A952656E}" uniqueName="15" name="WoodyFM" queryTableFieldId="15"/>
    <tableColumn id="16" xr3:uid="{43EBBD01-857D-4F70-B922-A4A0940C5402}" uniqueName="16" name="HerbFM" queryTableFieldId="16"/>
    <tableColumn id="17" xr3:uid="{4AF5CFA4-7DCF-40D2-ADD0-D70336F69956}" uniqueName="17" name="IC" queryTableFieldId="17"/>
    <tableColumn id="18" xr3:uid="{720BA130-F331-4D30-813B-6A27213B6FF0}" uniqueName="18" name="MaxICTime" queryTableFieldId="18"/>
    <tableColumn id="19" xr3:uid="{4C3D0D4D-3728-415E-B83B-4D2E76141A8F}" uniqueName="19" name="ERC" queryTableFieldId="19"/>
    <tableColumn id="20" xr3:uid="{285DDA12-E1D6-42D0-9D5F-6F1FD267DD43}" uniqueName="20" name="MaxERCTime" queryTableFieldId="20"/>
    <tableColumn id="21" xr3:uid="{C5F312B6-5C38-4341-A816-138D23F1B8D8}" uniqueName="21" name="SC" queryTableFieldId="21"/>
    <tableColumn id="22" xr3:uid="{7C0EE903-B3AE-4DB0-8A7B-8284C60E9982}" uniqueName="22" name="MaxSCTime" queryTableFieldId="22"/>
    <tableColumn id="23" xr3:uid="{71A3AD91-5BC7-4F72-B8F0-F307D6CF41D6}" uniqueName="23" name="BI" queryTableFieldId="23"/>
    <tableColumn id="24" xr3:uid="{0F945BB7-1248-4476-B99B-2F3131275522}" uniqueName="24" name="MaxBITime" queryTableFieldId="24"/>
    <tableColumn id="25" xr3:uid="{78668016-C890-4085-B51E-9A5856766B26}" uniqueName="25" name="NFDRQAFlag" queryTableFieldId="2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2984DB-B0D0-48BD-B1F8-0A6BCA8B486F}" name="_?dataset_all_presetDate__5Days7Days_dataFormat_csv_stationIds_482102_482106_fuel" displayName="_?dataset_all_presetDate__5Days7Days_dataFormat_csv_stationIds_482102_482106_fuel" ref="A1:Y25" tableType="queryTable" totalsRowShown="0">
  <autoFilter ref="A1:Y25" xr:uid="{172984DB-B0D0-48BD-B1F8-0A6BCA8B486F}"/>
  <tableColumns count="25">
    <tableColumn id="1" xr3:uid="{CF683A0A-FDDD-40CD-8B8D-9B9E4B5CDCCD}" uniqueName="1" name="StationName" queryTableFieldId="1" dataDxfId="31"/>
    <tableColumn id="2" xr3:uid="{DCF2C3D9-D47B-440A-93CC-880804189310}" uniqueName="2" name="ObservationTime" queryTableFieldId="2" dataDxfId="30"/>
    <tableColumn id="3" xr3:uid="{4E97D876-8E8A-41D2-BFE3-3D07484761E1}" uniqueName="3" name="NFDRType" queryTableFieldId="3" dataDxfId="29"/>
    <tableColumn id="4" xr3:uid="{B9D58F30-1D84-40F6-A9BA-1CB8246D7D77}" uniqueName="4" name="FuelModel" queryTableFieldId="4" dataDxfId="28"/>
    <tableColumn id="5" xr3:uid="{7545D4CE-E261-4BEE-8F50-9767E775A5B1}" uniqueName="5" name="1HrFM" queryTableFieldId="5"/>
    <tableColumn id="6" xr3:uid="{54437433-D7B2-4A24-AB41-4E058A4B2825}" uniqueName="6" name="Min1HrFMTime" queryTableFieldId="6"/>
    <tableColumn id="7" xr3:uid="{F1E1DEF2-C3E2-4727-8B5E-B7F21BC58250}" uniqueName="7" name="10HrFM" queryTableFieldId="7"/>
    <tableColumn id="8" xr3:uid="{F5A88CFE-090F-473D-99EE-8AC68D52B0DB}" uniqueName="8" name="Min10HrFMTime" queryTableFieldId="8"/>
    <tableColumn id="9" xr3:uid="{ABA2C4B7-3B37-4F4A-8E9C-49105CB207FF}" uniqueName="9" name="100HrFM" queryTableFieldId="9"/>
    <tableColumn id="10" xr3:uid="{D49CB0BC-1FD8-4E9E-B67F-207770EC3FAD}" uniqueName="10" name="Min100HrFMTime" queryTableFieldId="10"/>
    <tableColumn id="11" xr3:uid="{E038349C-4DB9-4B37-814B-3A393706B8E7}" uniqueName="11" name="1000HrFM" queryTableFieldId="11"/>
    <tableColumn id="12" xr3:uid="{14B6D9AA-BFB8-404D-A733-8110E98B5B41}" uniqueName="12" name="Min1000HrFMTime" queryTableFieldId="12"/>
    <tableColumn id="13" xr3:uid="{3D4CA2F9-B339-4B7B-8A0D-6BA157F66415}" uniqueName="13" name="KBDI" queryTableFieldId="13"/>
    <tableColumn id="14" xr3:uid="{9B02AAB0-CC8D-4B3C-AACF-A888F0F68E8D}" uniqueName="14" name="GSI" queryTableFieldId="14"/>
    <tableColumn id="15" xr3:uid="{E2D03950-C7D0-48C2-A0AE-75DB14F2AD8D}" uniqueName="15" name="WoodyFM" queryTableFieldId="15"/>
    <tableColumn id="16" xr3:uid="{22FB6819-9367-4324-9A8A-3D9A072503E4}" uniqueName="16" name="HerbFM" queryTableFieldId="16"/>
    <tableColumn id="17" xr3:uid="{80CF8A07-F746-4AEF-992C-2054D6C3DF24}" uniqueName="17" name="IC" queryTableFieldId="17"/>
    <tableColumn id="18" xr3:uid="{DAF74937-149B-493E-B812-130484A75227}" uniqueName="18" name="MaxICTime" queryTableFieldId="18"/>
    <tableColumn id="19" xr3:uid="{EAA903AE-1AB6-462A-BE93-EF841437259F}" uniqueName="19" name="ERC" queryTableFieldId="19"/>
    <tableColumn id="20" xr3:uid="{86513544-4032-4543-9AA7-ABF217F9FC9C}" uniqueName="20" name="MaxERCTime" queryTableFieldId="20"/>
    <tableColumn id="21" xr3:uid="{E610785F-05DA-49A7-9AE4-44B2B0039E8A}" uniqueName="21" name="SC" queryTableFieldId="21"/>
    <tableColumn id="22" xr3:uid="{77E9154F-3B4E-4FD4-A568-5D3F2808AF7B}" uniqueName="22" name="MaxSCTime" queryTableFieldId="22"/>
    <tableColumn id="23" xr3:uid="{F9D87F8E-AA35-470D-8D73-2527FBFD3107}" uniqueName="23" name="BI" queryTableFieldId="23"/>
    <tableColumn id="24" xr3:uid="{0792D871-3096-4CF6-998D-2599A7FB5E6E}" uniqueName="24" name="MaxBITime" queryTableFieldId="24"/>
    <tableColumn id="25" xr3:uid="{273500F3-FA86-470D-8190-D8C3C2B61C9D}" uniqueName="25" name="NFDRQAFlag" queryTableFieldId="25"/>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5F77DBC-F23F-45A2-B65E-D1A55CBCA642}" name="_?dataset_all_presetDate__5Days7Days_dataFormat_csv_stationIds_50505_482107_fuelM" displayName="_?dataset_all_presetDate__5Days7Days_dataFormat_csv_stationIds_50505_482107_fuelM" ref="A1:Y25" tableType="queryTable" totalsRowShown="0">
  <autoFilter ref="A1:Y25" xr:uid="{F5F77DBC-F23F-45A2-B65E-D1A55CBCA642}"/>
  <tableColumns count="25">
    <tableColumn id="1" xr3:uid="{6AC65199-410F-4A33-B1E9-24E2E5D0400F}" uniqueName="1" name="StationName" queryTableFieldId="1" dataDxfId="27"/>
    <tableColumn id="2" xr3:uid="{CBE66239-E332-43F4-A81B-1D4CD746DC39}" uniqueName="2" name="ObservationTime" queryTableFieldId="2" dataDxfId="26"/>
    <tableColumn id="3" xr3:uid="{01772EAD-BC05-46DE-A716-71FF2F357471}" uniqueName="3" name="NFDRType" queryTableFieldId="3" dataDxfId="25"/>
    <tableColumn id="4" xr3:uid="{2933E646-4CF5-4429-B7D5-D0E6AA3B453A}" uniqueName="4" name="FuelModel" queryTableFieldId="4" dataDxfId="24"/>
    <tableColumn id="5" xr3:uid="{B3055FBA-1CB8-40CD-9661-8A238721FC3C}" uniqueName="5" name="1HrFM" queryTableFieldId="5"/>
    <tableColumn id="6" xr3:uid="{EC353758-950A-44E0-A984-EB269F0F29FA}" uniqueName="6" name="Min1HrFMTime" queryTableFieldId="6"/>
    <tableColumn id="7" xr3:uid="{182C2403-04FC-4F25-98F2-015A00343112}" uniqueName="7" name="10HrFM" queryTableFieldId="7"/>
    <tableColumn id="8" xr3:uid="{BBE6AE9A-6A02-4D97-8538-BD2D916BA856}" uniqueName="8" name="Min10HrFMTime" queryTableFieldId="8"/>
    <tableColumn id="9" xr3:uid="{AD32C1CA-FB43-49A1-BA28-697E1B63FBCD}" uniqueName="9" name="100HrFM" queryTableFieldId="9"/>
    <tableColumn id="10" xr3:uid="{F6928228-B23C-46E4-9C77-94829D7A0BBB}" uniqueName="10" name="Min100HrFMTime" queryTableFieldId="10"/>
    <tableColumn id="11" xr3:uid="{0465CEC3-A529-474E-933D-A1BCFEB59DE1}" uniqueName="11" name="1000HrFM" queryTableFieldId="11"/>
    <tableColumn id="12" xr3:uid="{3698A2D6-7548-4333-9999-5F7B725FB92C}" uniqueName="12" name="Min1000HrFMTime" queryTableFieldId="12"/>
    <tableColumn id="13" xr3:uid="{87238DBD-A58E-411E-9F45-B42FC4032310}" uniqueName="13" name="KBDI" queryTableFieldId="13"/>
    <tableColumn id="14" xr3:uid="{A8CB8C62-7B0C-4ADF-A3A7-0A5E9BBC8859}" uniqueName="14" name="GSI" queryTableFieldId="14"/>
    <tableColumn id="15" xr3:uid="{A6971018-A7C3-439F-B02D-FF113519F300}" uniqueName="15" name="WoodyFM" queryTableFieldId="15"/>
    <tableColumn id="16" xr3:uid="{55882CF3-634C-4191-B204-C3C7D83858CD}" uniqueName="16" name="HerbFM" queryTableFieldId="16"/>
    <tableColumn id="17" xr3:uid="{0CB6FB3C-00B8-469D-A17F-D6D167800421}" uniqueName="17" name="IC" queryTableFieldId="17"/>
    <tableColumn id="18" xr3:uid="{26098A9E-B514-4A1F-8AAD-BAFE55B11A5E}" uniqueName="18" name="MaxICTime" queryTableFieldId="18"/>
    <tableColumn id="19" xr3:uid="{C07B6BB9-0FFC-480C-AEE0-2CD0682A2B57}" uniqueName="19" name="ERC" queryTableFieldId="19"/>
    <tableColumn id="20" xr3:uid="{8BBA849F-9765-4FF3-8765-25E3B59FAE68}" uniqueName="20" name="MaxERCTime" queryTableFieldId="20"/>
    <tableColumn id="21" xr3:uid="{D02A325F-6BA5-4DD6-93A6-45BFAD81289F}" uniqueName="21" name="SC" queryTableFieldId="21"/>
    <tableColumn id="22" xr3:uid="{F5491117-0AD4-4FA4-AFF4-CDC9A74EB3B3}" uniqueName="22" name="MaxSCTime" queryTableFieldId="22"/>
    <tableColumn id="23" xr3:uid="{1CF33539-AB5D-4600-BC38-F3F1DE69F64B}" uniqueName="23" name="BI" queryTableFieldId="23"/>
    <tableColumn id="24" xr3:uid="{7389C63C-FED1-441F-B889-A77E30101C21}" uniqueName="24" name="MaxBITime" queryTableFieldId="24"/>
    <tableColumn id="25" xr3:uid="{E8BC90C7-4F63-404A-848E-BA5CC83FF88A}" uniqueName="25" name="NFDRQAFlag" queryTableFieldId="25"/>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5F72170-2A2C-4056-92CC-F31FCB0D644C}" name="_?dataset_all_presetDate__5Days7Days_dataFormat_csv_stationIds_482105_50305_fuelM" displayName="_?dataset_all_presetDate__5Days7Days_dataFormat_csv_stationIds_482105_50305_fuelM" ref="A1:Y25" tableType="queryTable" totalsRowShown="0">
  <autoFilter ref="A1:Y25" xr:uid="{65F72170-2A2C-4056-92CC-F31FCB0D644C}"/>
  <tableColumns count="25">
    <tableColumn id="1" xr3:uid="{9A3F87A0-444D-41F7-9AAF-13EEA618BBCA}" uniqueName="1" name="StationName" queryTableFieldId="1" dataDxfId="23"/>
    <tableColumn id="2" xr3:uid="{1A740404-3DF1-4390-BF31-0B992EF32680}" uniqueName="2" name="ObservationTime" queryTableFieldId="2" dataDxfId="22"/>
    <tableColumn id="3" xr3:uid="{6222EBE9-C385-4E93-BDDF-2924D5EFDFFD}" uniqueName="3" name="NFDRType" queryTableFieldId="3" dataDxfId="21"/>
    <tableColumn id="4" xr3:uid="{8F22A90C-951C-493C-9B71-A65ADFCA5858}" uniqueName="4" name="FuelModel" queryTableFieldId="4" dataDxfId="20"/>
    <tableColumn id="5" xr3:uid="{0F104722-FA53-4C76-989F-648EAB26E8E0}" uniqueName="5" name="1HrFM" queryTableFieldId="5"/>
    <tableColumn id="6" xr3:uid="{28F30549-3FB6-4718-8E72-FFCCE2AEF91C}" uniqueName="6" name="Min1HrFMTime" queryTableFieldId="6"/>
    <tableColumn id="7" xr3:uid="{209E0FE4-B2BF-4726-A951-25D9EDFF6A3D}" uniqueName="7" name="10HrFM" queryTableFieldId="7"/>
    <tableColumn id="8" xr3:uid="{4B1603C1-C8F6-4F50-B8C2-A4A811035810}" uniqueName="8" name="Min10HrFMTime" queryTableFieldId="8"/>
    <tableColumn id="9" xr3:uid="{0D285C71-8C28-4948-B07C-F395E19E9C26}" uniqueName="9" name="100HrFM" queryTableFieldId="9"/>
    <tableColumn id="10" xr3:uid="{B487C202-4B7F-4980-8E0E-DF96CC0078F7}" uniqueName="10" name="Min100HrFMTime" queryTableFieldId="10"/>
    <tableColumn id="11" xr3:uid="{D3DD97AF-E10A-496A-BBFA-FD9F718CBB93}" uniqueName="11" name="1000HrFM" queryTableFieldId="11"/>
    <tableColumn id="12" xr3:uid="{4D2052D0-954C-47B1-A782-D49167CC04C8}" uniqueName="12" name="Min1000HrFMTime" queryTableFieldId="12"/>
    <tableColumn id="13" xr3:uid="{F8E0A5E5-ABE7-4A43-9840-531A05F2E26A}" uniqueName="13" name="KBDI" queryTableFieldId="13"/>
    <tableColumn id="14" xr3:uid="{9802E7F5-0D76-4AB3-8263-FDF6BD5479B5}" uniqueName="14" name="GSI" queryTableFieldId="14"/>
    <tableColumn id="15" xr3:uid="{94103EA2-9CD8-4564-B85E-EEC928FE6C05}" uniqueName="15" name="WoodyFM" queryTableFieldId="15"/>
    <tableColumn id="16" xr3:uid="{E97227E6-5CB4-437D-BCA2-AAB0166880D5}" uniqueName="16" name="HerbFM" queryTableFieldId="16"/>
    <tableColumn id="17" xr3:uid="{F4B88FB4-6DF6-47B3-B7C3-5A59CE5B7AF2}" uniqueName="17" name="IC" queryTableFieldId="17"/>
    <tableColumn id="18" xr3:uid="{61174818-6FA8-4707-B2C2-3D2184878E53}" uniqueName="18" name="MaxICTime" queryTableFieldId="18"/>
    <tableColumn id="19" xr3:uid="{CC8E2867-DC41-4278-A0CA-E551B1709093}" uniqueName="19" name="ERC" queryTableFieldId="19"/>
    <tableColumn id="20" xr3:uid="{D3A9177A-FDC8-415E-83BE-40A03D1A3ED1}" uniqueName="20" name="MaxERCTime" queryTableFieldId="20"/>
    <tableColumn id="21" xr3:uid="{7FBB8ED8-C816-4E0C-873B-94527674314A}" uniqueName="21" name="SC" queryTableFieldId="21"/>
    <tableColumn id="22" xr3:uid="{839424CD-73D4-40D5-BCDD-2DF7C7B88F83}" uniqueName="22" name="MaxSCTime" queryTableFieldId="22"/>
    <tableColumn id="23" xr3:uid="{F400FD0E-6DCC-4488-A288-F9418521BE80}" uniqueName="23" name="BI" queryTableFieldId="23"/>
    <tableColumn id="24" xr3:uid="{6A0A720A-EE6C-43BC-965C-7B3313E44C17}" uniqueName="24" name="MaxBITime" queryTableFieldId="24"/>
    <tableColumn id="25" xr3:uid="{A842AF65-70EB-4B5B-A866-5F309B12FB60}" uniqueName="25" name="NFDRQAFlag" queryTableFieldId="25"/>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108DC-F708-429B-AA8E-012D8A06818D}">
  <sheetPr codeName="Sheet1"/>
  <dimension ref="A1:U29"/>
  <sheetViews>
    <sheetView showGridLines="0" tabSelected="1" topLeftCell="A5" zoomScale="110" zoomScaleNormal="110" workbookViewId="0">
      <selection activeCell="K11" sqref="K11"/>
    </sheetView>
  </sheetViews>
  <sheetFormatPr defaultRowHeight="15" x14ac:dyDescent="0.25"/>
  <cols>
    <col min="2" max="2" width="21.7109375" customWidth="1"/>
    <col min="3" max="3" width="12.5703125" customWidth="1"/>
    <col min="4" max="4" width="12.7109375" bestFit="1" customWidth="1"/>
    <col min="5" max="5" width="9.28515625" bestFit="1" customWidth="1"/>
    <col min="6" max="6" width="12.7109375" bestFit="1" customWidth="1"/>
    <col min="7" max="7" width="14" customWidth="1"/>
    <col min="8" max="8" width="15.85546875" customWidth="1"/>
    <col min="9" max="9" width="15.5703125" customWidth="1"/>
    <col min="10" max="10" width="13.42578125" customWidth="1"/>
    <col min="11" max="11" width="14.140625" customWidth="1"/>
    <col min="14" max="14" width="20.85546875" customWidth="1"/>
    <col min="15" max="15" width="20" customWidth="1"/>
    <col min="16" max="16" width="16" customWidth="1"/>
  </cols>
  <sheetData>
    <row r="1" spans="1:21" x14ac:dyDescent="0.25">
      <c r="A1" s="68"/>
      <c r="B1" s="68"/>
      <c r="C1" s="68"/>
      <c r="D1" s="68"/>
      <c r="E1" s="68"/>
      <c r="F1" s="68"/>
      <c r="G1" s="68"/>
      <c r="H1" s="68"/>
      <c r="I1" s="68"/>
      <c r="J1" s="68"/>
      <c r="K1" s="68"/>
      <c r="L1" s="68"/>
      <c r="M1" s="68"/>
      <c r="N1" s="68"/>
      <c r="O1" s="68"/>
      <c r="P1" s="68"/>
      <c r="Q1" s="68"/>
      <c r="R1" s="68"/>
      <c r="S1" s="68"/>
      <c r="T1" s="68"/>
      <c r="U1" s="68"/>
    </row>
    <row r="2" spans="1:21" x14ac:dyDescent="0.25">
      <c r="A2" s="68"/>
      <c r="B2" s="68"/>
      <c r="C2" s="68"/>
      <c r="D2" s="68"/>
      <c r="E2" s="68"/>
      <c r="F2" s="68"/>
      <c r="G2" s="68"/>
      <c r="H2" s="68"/>
      <c r="I2" s="68"/>
      <c r="J2" s="68"/>
      <c r="K2" s="68"/>
      <c r="L2" s="68"/>
      <c r="M2" s="68"/>
      <c r="N2" s="68"/>
      <c r="O2" s="68"/>
      <c r="P2" s="68"/>
      <c r="Q2" s="68"/>
      <c r="R2" s="68"/>
      <c r="S2" s="68"/>
      <c r="T2" s="68"/>
      <c r="U2" s="68"/>
    </row>
    <row r="3" spans="1:21" x14ac:dyDescent="0.25">
      <c r="A3" s="68"/>
      <c r="B3" s="68"/>
      <c r="C3" s="68"/>
      <c r="D3" s="68"/>
      <c r="E3" s="68"/>
      <c r="F3" s="68"/>
      <c r="G3" s="68"/>
      <c r="H3" s="68"/>
      <c r="I3" s="68"/>
      <c r="J3" s="68"/>
      <c r="K3" s="68"/>
      <c r="L3" s="68"/>
      <c r="M3" s="68"/>
      <c r="N3" s="68"/>
      <c r="O3" s="68"/>
      <c r="P3" s="68"/>
      <c r="Q3" s="68"/>
      <c r="R3" s="68"/>
      <c r="S3" s="68"/>
      <c r="T3" s="68"/>
      <c r="U3" s="68"/>
    </row>
    <row r="4" spans="1:21" x14ac:dyDescent="0.25">
      <c r="A4" s="68"/>
      <c r="B4" s="68"/>
      <c r="C4" s="68"/>
      <c r="D4" s="68"/>
      <c r="E4" s="68"/>
      <c r="F4" s="68"/>
      <c r="G4" s="68"/>
      <c r="H4" s="68"/>
      <c r="I4" s="68"/>
      <c r="J4" s="68"/>
      <c r="K4" s="68"/>
      <c r="L4" s="68"/>
      <c r="M4" s="68"/>
      <c r="N4" s="68"/>
      <c r="O4" s="68"/>
      <c r="P4" s="68"/>
      <c r="Q4" s="68"/>
      <c r="R4" s="68"/>
      <c r="S4" s="68"/>
      <c r="T4" s="68"/>
      <c r="U4" s="68"/>
    </row>
    <row r="5" spans="1:21" ht="49.9" customHeight="1" x14ac:dyDescent="0.25">
      <c r="A5" s="68"/>
      <c r="B5" s="68"/>
      <c r="C5" s="68"/>
      <c r="D5" s="68"/>
      <c r="E5" s="68"/>
      <c r="F5" s="68"/>
      <c r="G5" s="69"/>
      <c r="H5" s="69"/>
      <c r="I5" s="69" t="s">
        <v>241</v>
      </c>
      <c r="J5" s="68"/>
      <c r="K5" s="68"/>
      <c r="L5" s="68"/>
      <c r="M5" s="68"/>
      <c r="N5" s="68"/>
      <c r="O5" s="68"/>
      <c r="P5" s="68"/>
      <c r="Q5" s="68"/>
      <c r="R5" s="68"/>
      <c r="S5" s="68"/>
      <c r="T5" s="68"/>
      <c r="U5" s="68"/>
    </row>
    <row r="6" spans="1:21" ht="19.5" thickBot="1" x14ac:dyDescent="0.3">
      <c r="A6" s="68"/>
      <c r="B6" s="68"/>
      <c r="C6" s="68"/>
      <c r="D6" s="68"/>
      <c r="E6" s="68"/>
      <c r="F6" s="68"/>
      <c r="G6" s="69"/>
      <c r="H6" s="70"/>
      <c r="I6" s="69"/>
      <c r="J6" s="68"/>
      <c r="K6" s="68"/>
      <c r="L6" s="68"/>
      <c r="M6" s="68"/>
      <c r="N6" s="68"/>
      <c r="O6" s="68"/>
      <c r="P6" s="68"/>
      <c r="Q6" s="68"/>
      <c r="R6" s="68"/>
      <c r="S6" s="68"/>
      <c r="T6" s="68"/>
      <c r="U6" s="68"/>
    </row>
    <row r="7" spans="1:21" ht="58.15" customHeight="1" thickBot="1" x14ac:dyDescent="0.55000000000000004">
      <c r="A7" s="68"/>
      <c r="B7" s="226" t="s">
        <v>0</v>
      </c>
      <c r="C7" s="227"/>
      <c r="D7" s="227"/>
      <c r="E7" s="227"/>
      <c r="F7" s="227"/>
      <c r="G7" s="227"/>
      <c r="H7" s="227"/>
      <c r="I7" s="227"/>
      <c r="J7" s="227"/>
      <c r="K7" s="227"/>
      <c r="L7" s="227"/>
      <c r="M7" s="228"/>
      <c r="N7" s="238" t="s">
        <v>1</v>
      </c>
      <c r="O7" s="239"/>
      <c r="P7" s="240"/>
      <c r="Q7" s="68"/>
      <c r="R7" s="68"/>
      <c r="S7" s="68"/>
      <c r="T7" s="68"/>
      <c r="U7" s="68"/>
    </row>
    <row r="8" spans="1:21" ht="53.45" customHeight="1" thickBot="1" x14ac:dyDescent="0.3">
      <c r="A8" s="68"/>
      <c r="B8" s="82" t="s">
        <v>2</v>
      </c>
      <c r="C8" s="82" t="s">
        <v>3</v>
      </c>
      <c r="D8" s="87" t="s">
        <v>4</v>
      </c>
      <c r="E8" s="87" t="s">
        <v>5</v>
      </c>
      <c r="F8" s="87" t="s">
        <v>6</v>
      </c>
      <c r="G8" s="83" t="s">
        <v>7</v>
      </c>
      <c r="H8" s="84" t="s">
        <v>8</v>
      </c>
      <c r="I8" s="85" t="s">
        <v>9</v>
      </c>
      <c r="J8" s="84" t="s">
        <v>10</v>
      </c>
      <c r="K8" s="223" t="s">
        <v>11</v>
      </c>
      <c r="L8" s="224"/>
      <c r="M8" s="225"/>
      <c r="N8" s="88" t="s">
        <v>12</v>
      </c>
      <c r="O8" s="88" t="s">
        <v>13</v>
      </c>
      <c r="P8" s="88" t="s">
        <v>14</v>
      </c>
      <c r="Q8" s="68"/>
      <c r="R8" s="68"/>
      <c r="S8" s="68"/>
      <c r="T8" s="68"/>
      <c r="U8" s="68"/>
    </row>
    <row r="9" spans="1:21" ht="24.75" thickBot="1" x14ac:dyDescent="0.45">
      <c r="A9" s="68"/>
      <c r="B9" s="152" t="s">
        <v>15</v>
      </c>
      <c r="C9" s="86">
        <f t="shared" ref="C9:C14" ca="1" si="0">TODAY()</f>
        <v>46175</v>
      </c>
      <c r="D9" s="148">
        <f ca="1">'Current and Forecasted'!D11</f>
        <v>35.042499999999997</v>
      </c>
      <c r="E9" s="148">
        <f ca="1">'Current and Forecasted'!E11</f>
        <v>28.032499999999999</v>
      </c>
      <c r="F9" s="148">
        <f ca="1">'Current and Forecasted'!F11</f>
        <v>34.440000000000005</v>
      </c>
      <c r="G9" s="149">
        <f ca="1">'Current and Forecasted'!H8</f>
        <v>3</v>
      </c>
      <c r="H9" s="150">
        <f ca="1">'Current and Forecasted'!I11</f>
        <v>3</v>
      </c>
      <c r="I9" s="151">
        <f ca="1">'Current and Forecasted'!J11</f>
        <v>2</v>
      </c>
      <c r="J9" s="181">
        <f ca="1">'Current and Forecasted'!K11</f>
        <v>3</v>
      </c>
      <c r="K9" s="147" t="s">
        <v>242</v>
      </c>
      <c r="L9" s="259" t="s">
        <v>16</v>
      </c>
      <c r="M9" s="260"/>
      <c r="N9" s="253">
        <f ca="1">ROUND(AVERAGE(H9:H14),0)</f>
        <v>2</v>
      </c>
      <c r="O9" s="255" t="s">
        <v>17</v>
      </c>
      <c r="P9" s="257">
        <f ca="1">IF(O9="Yes", MIN(N9+1, 5), N9)</f>
        <v>2</v>
      </c>
      <c r="Q9" s="68"/>
      <c r="R9" s="68"/>
      <c r="S9" s="68"/>
      <c r="T9" s="68"/>
      <c r="U9" s="68"/>
    </row>
    <row r="10" spans="1:21" ht="24.75" thickBot="1" x14ac:dyDescent="0.45">
      <c r="A10" s="68"/>
      <c r="B10" s="152" t="s">
        <v>18</v>
      </c>
      <c r="C10" s="86">
        <f t="shared" ca="1" si="0"/>
        <v>46175</v>
      </c>
      <c r="D10" s="148">
        <f ca="1">'Current and Forecasted'!D22</f>
        <v>36.97</v>
      </c>
      <c r="E10" s="148">
        <f ca="1">'Current and Forecasted'!E22</f>
        <v>33.550000000000004</v>
      </c>
      <c r="F10" s="148">
        <f ca="1">'Current and Forecasted'!F22</f>
        <v>45</v>
      </c>
      <c r="G10" s="149">
        <f ca="1">'Current and Forecasted'!H19</f>
        <v>3</v>
      </c>
      <c r="H10" s="150">
        <f ca="1">'Current and Forecasted'!I22</f>
        <v>3</v>
      </c>
      <c r="I10" s="151">
        <f ca="1">'Current and Forecasted'!J22</f>
        <v>2</v>
      </c>
      <c r="J10" s="181">
        <f ca="1">'Current and Forecasted'!K22</f>
        <v>2</v>
      </c>
      <c r="K10" s="147" t="s">
        <v>17</v>
      </c>
      <c r="L10" s="261"/>
      <c r="M10" s="262"/>
      <c r="N10" s="254"/>
      <c r="O10" s="256"/>
      <c r="P10" s="258"/>
      <c r="Q10" s="68"/>
      <c r="R10" s="68"/>
      <c r="S10" s="68"/>
      <c r="T10" s="68"/>
      <c r="U10" s="68"/>
    </row>
    <row r="11" spans="1:21" ht="24.75" thickBot="1" x14ac:dyDescent="0.45">
      <c r="A11" s="68"/>
      <c r="B11" s="152" t="s">
        <v>19</v>
      </c>
      <c r="C11" s="86">
        <f t="shared" ca="1" si="0"/>
        <v>46175</v>
      </c>
      <c r="D11" s="148">
        <f ca="1">'Current and Forecasted'!D33</f>
        <v>38.107500000000002</v>
      </c>
      <c r="E11" s="148">
        <f ca="1">'Current and Forecasted'!E33</f>
        <v>35.704999999999998</v>
      </c>
      <c r="F11" s="148">
        <f ca="1">'Current and Forecasted'!F33</f>
        <v>53.522500000000001</v>
      </c>
      <c r="G11" s="149">
        <f ca="1">'Current and Forecasted'!H30</f>
        <v>2</v>
      </c>
      <c r="H11" s="150">
        <f ca="1">'Current and Forecasted'!I33</f>
        <v>2</v>
      </c>
      <c r="I11" s="151">
        <f ca="1">'Current and Forecasted'!J33</f>
        <v>2</v>
      </c>
      <c r="J11" s="181">
        <f ca="1">'Current and Forecasted'!K33</f>
        <v>2</v>
      </c>
      <c r="K11" s="147" t="s">
        <v>17</v>
      </c>
      <c r="L11" s="261"/>
      <c r="M11" s="262"/>
      <c r="N11" s="241" t="s">
        <v>20</v>
      </c>
      <c r="O11" s="242"/>
      <c r="P11" s="243"/>
      <c r="Q11" s="68"/>
      <c r="R11" s="68"/>
    </row>
    <row r="12" spans="1:21" ht="21.6" customHeight="1" thickBot="1" x14ac:dyDescent="0.45">
      <c r="A12" s="68"/>
      <c r="B12" s="152" t="s">
        <v>21</v>
      </c>
      <c r="C12" s="86">
        <f t="shared" ca="1" si="0"/>
        <v>46175</v>
      </c>
      <c r="D12" s="148">
        <f ca="1">'Current and Forecasted'!D44</f>
        <v>34.5</v>
      </c>
      <c r="E12" s="148">
        <f ca="1">'Current and Forecasted'!E44</f>
        <v>25.355</v>
      </c>
      <c r="F12" s="148">
        <f ca="1">'Current and Forecasted'!F44</f>
        <v>32.885000000000005</v>
      </c>
      <c r="G12" s="149">
        <f ca="1">'Current and Forecasted'!H41</f>
        <v>3</v>
      </c>
      <c r="H12" s="150">
        <f ca="1">'Current and Forecasted'!I44</f>
        <v>3</v>
      </c>
      <c r="I12" s="151">
        <f ca="1">'Current and Forecasted'!J44</f>
        <v>1</v>
      </c>
      <c r="J12" s="181">
        <f ca="1">'Current and Forecasted'!K44</f>
        <v>2</v>
      </c>
      <c r="K12" s="147" t="s">
        <v>17</v>
      </c>
      <c r="L12" s="261"/>
      <c r="M12" s="262"/>
      <c r="N12" s="244"/>
      <c r="O12" s="245"/>
      <c r="P12" s="246"/>
      <c r="Q12" s="68"/>
      <c r="R12" s="68"/>
      <c r="S12" s="68"/>
      <c r="T12" s="68"/>
      <c r="U12" s="68"/>
    </row>
    <row r="13" spans="1:21" ht="21.6" customHeight="1" thickBot="1" x14ac:dyDescent="0.45">
      <c r="A13" s="68"/>
      <c r="B13" s="152" t="s">
        <v>22</v>
      </c>
      <c r="C13" s="86">
        <f t="shared" ca="1" si="0"/>
        <v>46175</v>
      </c>
      <c r="D13" s="148">
        <f ca="1">'Current and Forecasted'!D55</f>
        <v>31</v>
      </c>
      <c r="E13" s="148">
        <f ca="1">'Current and Forecasted'!E55</f>
        <v>23.82</v>
      </c>
      <c r="F13" s="148">
        <f ca="1">'Current and Forecasted'!F55</f>
        <v>21.81</v>
      </c>
      <c r="G13" s="149">
        <f ca="1">'Current and Forecasted'!H52</f>
        <v>1</v>
      </c>
      <c r="H13" s="150">
        <f ca="1">'Current and Forecasted'!I55</f>
        <v>1</v>
      </c>
      <c r="I13" s="151">
        <f ca="1">'Current and Forecasted'!J55</f>
        <v>1</v>
      </c>
      <c r="J13" s="181">
        <f ca="1">'Current and Forecasted'!K55</f>
        <v>1</v>
      </c>
      <c r="K13" s="147" t="s">
        <v>17</v>
      </c>
      <c r="L13" s="261"/>
      <c r="M13" s="262"/>
      <c r="N13" s="247">
        <f ca="1">ROUND(AVERAGE(J9:J14),0)</f>
        <v>2</v>
      </c>
      <c r="O13" s="248"/>
      <c r="P13" s="249"/>
      <c r="Q13" s="68"/>
      <c r="R13" s="68"/>
      <c r="S13" s="68"/>
      <c r="T13" s="68"/>
      <c r="U13" s="68"/>
    </row>
    <row r="14" spans="1:21" ht="21.6" customHeight="1" thickBot="1" x14ac:dyDescent="0.45">
      <c r="A14" s="68"/>
      <c r="B14" s="152" t="s">
        <v>23</v>
      </c>
      <c r="C14" s="86">
        <f t="shared" ca="1" si="0"/>
        <v>46175</v>
      </c>
      <c r="D14" s="148">
        <f ca="1">'Current and Forecasted'!D66</f>
        <v>29.664999999999999</v>
      </c>
      <c r="E14" s="148">
        <f ca="1">'Current and Forecasted'!E66</f>
        <v>26.5</v>
      </c>
      <c r="F14" s="148">
        <f ca="1">'Current and Forecasted'!F66</f>
        <v>41.5</v>
      </c>
      <c r="G14" s="149">
        <f ca="1">'Current and Forecasted'!H63</f>
        <v>2</v>
      </c>
      <c r="H14" s="150">
        <f ca="1">'Current and Forecasted'!I66</f>
        <v>2</v>
      </c>
      <c r="I14" s="151">
        <f ca="1">'Current and Forecasted'!J66</f>
        <v>1</v>
      </c>
      <c r="J14" s="181">
        <f ca="1">'Current and Forecasted'!K66</f>
        <v>1</v>
      </c>
      <c r="K14" s="147" t="s">
        <v>17</v>
      </c>
      <c r="L14" s="263"/>
      <c r="M14" s="264"/>
      <c r="N14" s="250"/>
      <c r="O14" s="251"/>
      <c r="P14" s="252"/>
      <c r="Q14" s="68"/>
      <c r="R14" s="68"/>
      <c r="S14" s="68"/>
      <c r="T14" s="68"/>
      <c r="U14" s="68"/>
    </row>
    <row r="15" spans="1:21" ht="27.6" customHeight="1" x14ac:dyDescent="0.25">
      <c r="A15" s="68"/>
      <c r="B15" s="229" t="s">
        <v>24</v>
      </c>
      <c r="C15" s="230"/>
      <c r="D15" s="230"/>
      <c r="E15" s="230"/>
      <c r="F15" s="230"/>
      <c r="G15" s="230"/>
      <c r="H15" s="230"/>
      <c r="I15" s="230"/>
      <c r="J15" s="230"/>
      <c r="K15" s="230"/>
      <c r="L15" s="230"/>
      <c r="M15" s="231"/>
      <c r="N15" s="214" t="s">
        <v>25</v>
      </c>
      <c r="O15" s="215"/>
      <c r="P15" s="216"/>
      <c r="Q15" s="68"/>
      <c r="R15" s="68"/>
      <c r="S15" s="68"/>
      <c r="T15" s="68"/>
      <c r="U15" s="68"/>
    </row>
    <row r="16" spans="1:21" ht="27.6" customHeight="1" x14ac:dyDescent="0.25">
      <c r="A16" s="68"/>
      <c r="B16" s="232"/>
      <c r="C16" s="233"/>
      <c r="D16" s="233"/>
      <c r="E16" s="233"/>
      <c r="F16" s="233"/>
      <c r="G16" s="233"/>
      <c r="H16" s="233"/>
      <c r="I16" s="233"/>
      <c r="J16" s="233"/>
      <c r="K16" s="233"/>
      <c r="L16" s="233"/>
      <c r="M16" s="234"/>
      <c r="N16" s="217"/>
      <c r="O16" s="218"/>
      <c r="P16" s="219"/>
      <c r="Q16" s="68"/>
      <c r="R16" s="68"/>
      <c r="S16" s="68"/>
      <c r="T16" s="68"/>
      <c r="U16" s="68"/>
    </row>
    <row r="17" spans="1:21" ht="27.6" customHeight="1" x14ac:dyDescent="0.25">
      <c r="A17" s="68"/>
      <c r="B17" s="232"/>
      <c r="C17" s="233"/>
      <c r="D17" s="233"/>
      <c r="E17" s="233"/>
      <c r="F17" s="233"/>
      <c r="G17" s="233"/>
      <c r="H17" s="233"/>
      <c r="I17" s="233"/>
      <c r="J17" s="233"/>
      <c r="K17" s="233"/>
      <c r="L17" s="233"/>
      <c r="M17" s="234"/>
      <c r="N17" s="217"/>
      <c r="O17" s="218"/>
      <c r="P17" s="219"/>
      <c r="Q17" s="68"/>
      <c r="R17" s="68"/>
      <c r="S17" s="68"/>
      <c r="T17" s="68"/>
      <c r="U17" s="68"/>
    </row>
    <row r="18" spans="1:21" ht="27.6" customHeight="1" x14ac:dyDescent="0.25">
      <c r="A18" s="68"/>
      <c r="B18" s="232"/>
      <c r="C18" s="233"/>
      <c r="D18" s="233"/>
      <c r="E18" s="233"/>
      <c r="F18" s="233"/>
      <c r="G18" s="233"/>
      <c r="H18" s="233"/>
      <c r="I18" s="233"/>
      <c r="J18" s="233"/>
      <c r="K18" s="233"/>
      <c r="L18" s="233"/>
      <c r="M18" s="234"/>
      <c r="N18" s="217"/>
      <c r="O18" s="218"/>
      <c r="P18" s="219"/>
      <c r="Q18" s="68"/>
      <c r="R18" s="68"/>
      <c r="S18" s="68"/>
      <c r="T18" s="68"/>
      <c r="U18" s="68"/>
    </row>
    <row r="19" spans="1:21" ht="27.6" customHeight="1" thickBot="1" x14ac:dyDescent="0.3">
      <c r="A19" s="68"/>
      <c r="B19" s="235"/>
      <c r="C19" s="236"/>
      <c r="D19" s="236"/>
      <c r="E19" s="236"/>
      <c r="F19" s="236"/>
      <c r="G19" s="236"/>
      <c r="H19" s="236"/>
      <c r="I19" s="236"/>
      <c r="J19" s="236"/>
      <c r="K19" s="236"/>
      <c r="L19" s="236"/>
      <c r="M19" s="237"/>
      <c r="N19" s="220"/>
      <c r="O19" s="221"/>
      <c r="P19" s="222"/>
      <c r="Q19" s="68"/>
      <c r="R19" s="68"/>
      <c r="S19" s="68"/>
      <c r="T19" s="68"/>
      <c r="U19" s="68"/>
    </row>
    <row r="20" spans="1:21" x14ac:dyDescent="0.25">
      <c r="A20" s="68"/>
      <c r="B20" s="68"/>
      <c r="C20" s="68"/>
      <c r="D20" s="68"/>
      <c r="E20" s="68"/>
      <c r="F20" s="68"/>
      <c r="G20" s="68"/>
      <c r="H20" s="68"/>
      <c r="I20" s="68"/>
      <c r="J20" s="68"/>
      <c r="K20" s="68"/>
      <c r="L20" s="68"/>
      <c r="M20" s="68"/>
      <c r="N20" s="68"/>
      <c r="O20" s="68"/>
      <c r="P20" s="68"/>
      <c r="Q20" s="68"/>
      <c r="R20" s="68"/>
      <c r="S20" s="68"/>
      <c r="T20" s="68"/>
      <c r="U20" s="68"/>
    </row>
    <row r="21" spans="1:21" x14ac:dyDescent="0.25">
      <c r="A21" s="68"/>
      <c r="B21" s="68"/>
      <c r="C21" s="68"/>
      <c r="D21" s="68"/>
      <c r="E21" s="68"/>
      <c r="F21" s="68"/>
      <c r="G21" s="68"/>
      <c r="H21" s="68"/>
      <c r="I21" s="68"/>
      <c r="J21" s="68"/>
      <c r="K21" s="68"/>
      <c r="L21" s="68"/>
      <c r="M21" s="68"/>
      <c r="N21" s="68"/>
      <c r="O21" s="68"/>
      <c r="P21" s="68"/>
      <c r="Q21" s="68"/>
      <c r="R21" s="68"/>
      <c r="S21" s="68"/>
      <c r="T21" s="68"/>
      <c r="U21" s="68"/>
    </row>
    <row r="22" spans="1:21" x14ac:dyDescent="0.25">
      <c r="A22" s="68"/>
      <c r="B22" s="68"/>
      <c r="C22" s="68"/>
      <c r="D22" s="68"/>
      <c r="E22" s="68"/>
      <c r="F22" s="68"/>
      <c r="G22" s="68"/>
      <c r="H22" s="68"/>
      <c r="I22" s="68"/>
      <c r="J22" s="68"/>
      <c r="K22" s="68"/>
      <c r="L22" s="68"/>
      <c r="M22" s="68"/>
      <c r="N22" s="68"/>
      <c r="O22" s="68"/>
      <c r="P22" s="68"/>
      <c r="Q22" s="68"/>
      <c r="R22" s="68"/>
      <c r="S22" s="68"/>
      <c r="T22" s="68"/>
      <c r="U22" s="68"/>
    </row>
    <row r="23" spans="1:21" x14ac:dyDescent="0.25">
      <c r="A23" s="68"/>
      <c r="B23" s="68"/>
      <c r="C23" s="68"/>
      <c r="D23" s="68"/>
      <c r="E23" s="68"/>
      <c r="F23" s="68"/>
      <c r="G23" s="68"/>
      <c r="H23" s="68"/>
      <c r="I23" s="68"/>
      <c r="J23" s="68"/>
      <c r="K23" s="68"/>
      <c r="L23" s="68"/>
      <c r="M23" s="68"/>
      <c r="N23" s="68"/>
      <c r="O23" s="68"/>
      <c r="P23" s="68"/>
      <c r="Q23" s="68"/>
      <c r="R23" s="68"/>
      <c r="S23" s="68"/>
      <c r="T23" s="68"/>
      <c r="U23" s="68"/>
    </row>
    <row r="24" spans="1:21" x14ac:dyDescent="0.25">
      <c r="A24" s="68"/>
      <c r="B24" s="68"/>
      <c r="C24" s="68"/>
      <c r="D24" s="68"/>
      <c r="E24" s="68"/>
      <c r="F24" s="68"/>
      <c r="G24" s="68"/>
      <c r="H24" s="68"/>
      <c r="I24" s="68"/>
      <c r="J24" s="68"/>
      <c r="K24" s="68"/>
      <c r="L24" s="68"/>
      <c r="M24" s="68"/>
      <c r="N24" s="68"/>
      <c r="O24" s="68"/>
      <c r="P24" s="68"/>
      <c r="Q24" s="68"/>
      <c r="R24" s="68"/>
      <c r="S24" s="68"/>
      <c r="T24" s="68"/>
      <c r="U24" s="68"/>
    </row>
    <row r="25" spans="1:21" x14ac:dyDescent="0.25">
      <c r="A25" s="68"/>
      <c r="B25" s="68"/>
      <c r="C25" s="68"/>
      <c r="D25" s="68"/>
      <c r="E25" s="68"/>
      <c r="F25" s="68"/>
      <c r="G25" s="68"/>
      <c r="H25" s="68"/>
      <c r="I25" s="68"/>
      <c r="J25" s="68"/>
      <c r="K25" s="68"/>
      <c r="L25" s="68"/>
      <c r="M25" s="68"/>
      <c r="N25" s="68"/>
      <c r="O25" s="68"/>
      <c r="P25" s="68"/>
      <c r="Q25" s="68"/>
      <c r="R25" s="68"/>
      <c r="S25" s="68"/>
      <c r="T25" s="68"/>
      <c r="U25" s="68"/>
    </row>
    <row r="26" spans="1:21" x14ac:dyDescent="0.25">
      <c r="A26" s="68"/>
      <c r="B26" s="68"/>
      <c r="C26" s="68"/>
      <c r="D26" s="68"/>
      <c r="E26" s="68"/>
      <c r="F26" s="68"/>
      <c r="G26" s="68"/>
      <c r="H26" s="68"/>
      <c r="I26" s="68"/>
      <c r="J26" s="68"/>
      <c r="K26" s="68"/>
      <c r="L26" s="68"/>
      <c r="M26" s="68"/>
      <c r="N26" s="68"/>
      <c r="O26" s="68"/>
      <c r="P26" s="68"/>
      <c r="Q26" s="68"/>
      <c r="R26" s="68"/>
      <c r="S26" s="68"/>
      <c r="T26" s="68"/>
      <c r="U26" s="68"/>
    </row>
    <row r="27" spans="1:21" x14ac:dyDescent="0.25">
      <c r="A27" s="68"/>
      <c r="B27" s="68"/>
      <c r="C27" s="68"/>
      <c r="D27" s="68"/>
      <c r="E27" s="68"/>
      <c r="F27" s="68"/>
      <c r="G27" s="68"/>
      <c r="H27" s="68"/>
      <c r="I27" s="68"/>
      <c r="J27" s="68"/>
      <c r="K27" s="68"/>
      <c r="L27" s="68"/>
      <c r="M27" s="68"/>
      <c r="N27" s="68"/>
      <c r="O27" s="68"/>
      <c r="P27" s="68"/>
      <c r="Q27" s="68"/>
      <c r="R27" s="68"/>
      <c r="S27" s="68"/>
      <c r="T27" s="68"/>
      <c r="U27" s="68"/>
    </row>
    <row r="28" spans="1:21" x14ac:dyDescent="0.25">
      <c r="A28" s="68"/>
      <c r="B28" s="68"/>
      <c r="C28" s="68"/>
      <c r="D28" s="68"/>
      <c r="E28" s="68"/>
      <c r="F28" s="68"/>
      <c r="G28" s="68"/>
      <c r="H28" s="68"/>
      <c r="I28" s="68"/>
      <c r="J28" s="68"/>
      <c r="K28" s="68"/>
      <c r="L28" s="68"/>
      <c r="M28" s="68"/>
      <c r="N28" s="68"/>
      <c r="O28" s="68"/>
      <c r="P28" s="68"/>
      <c r="Q28" s="68"/>
      <c r="R28" s="68"/>
      <c r="S28" s="68"/>
      <c r="T28" s="68"/>
      <c r="U28" s="68"/>
    </row>
    <row r="29" spans="1:21" x14ac:dyDescent="0.25">
      <c r="N29" s="68"/>
      <c r="O29" s="68"/>
      <c r="P29" s="68"/>
    </row>
  </sheetData>
  <mergeCells count="11">
    <mergeCell ref="N15:P19"/>
    <mergeCell ref="K8:M8"/>
    <mergeCell ref="B7:M7"/>
    <mergeCell ref="B15:M19"/>
    <mergeCell ref="N7:P7"/>
    <mergeCell ref="N11:P12"/>
    <mergeCell ref="N13:P14"/>
    <mergeCell ref="N9:N10"/>
    <mergeCell ref="O9:O10"/>
    <mergeCell ref="P9:P10"/>
    <mergeCell ref="L9:M14"/>
  </mergeCells>
  <conditionalFormatting sqref="G9:G14">
    <cfRule type="cellIs" dxfId="19" priority="7" operator="equal">
      <formula>5</formula>
    </cfRule>
    <cfRule type="cellIs" dxfId="18" priority="8" operator="equal">
      <formula>4</formula>
    </cfRule>
    <cfRule type="cellIs" dxfId="17" priority="9" operator="equal">
      <formula>3</formula>
    </cfRule>
    <cfRule type="cellIs" dxfId="16" priority="11" operator="equal">
      <formula>2</formula>
    </cfRule>
    <cfRule type="cellIs" dxfId="15" priority="12" operator="equal">
      <formula>1</formula>
    </cfRule>
  </conditionalFormatting>
  <conditionalFormatting sqref="I9:I14">
    <cfRule type="colorScale" priority="13">
      <colorScale>
        <cfvo type="num" val="1"/>
        <cfvo type="num" val="2"/>
        <cfvo type="num" val="3"/>
        <color theme="9" tint="0.39997558519241921"/>
        <color rgb="FF00B0F0"/>
        <color rgb="FFFF0000"/>
      </colorScale>
    </cfRule>
  </conditionalFormatting>
  <conditionalFormatting sqref="P9 N13:P14">
    <cfRule type="cellIs" dxfId="14" priority="1" operator="equal">
      <formula>5</formula>
    </cfRule>
    <cfRule type="cellIs" dxfId="13" priority="2" operator="equal">
      <formula>4</formula>
    </cfRule>
    <cfRule type="cellIs" dxfId="12" priority="3" operator="equal">
      <formula>3</formula>
    </cfRule>
    <cfRule type="cellIs" dxfId="11" priority="4" operator="equal">
      <formula>2</formula>
    </cfRule>
    <cfRule type="cellIs" dxfId="10" priority="5" operator="equal">
      <formula>1</formula>
    </cfRule>
  </conditionalFormatting>
  <dataValidations count="1">
    <dataValidation type="list" allowBlank="1" showInputMessage="1" showErrorMessage="1" sqref="H6 K9:K14 O9" xr:uid="{3831D14B-E7FB-4358-8E79-B2F679DEBB42}">
      <formula1>"Yes,No"</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4B03B-27C8-4BDE-9168-470655716645}">
  <dimension ref="A1:H28"/>
  <sheetViews>
    <sheetView workbookViewId="0">
      <selection activeCell="C13" sqref="C13:H13"/>
    </sheetView>
  </sheetViews>
  <sheetFormatPr defaultColWidth="12.5703125" defaultRowHeight="15" x14ac:dyDescent="0.25"/>
  <sheetData>
    <row r="1" spans="1:8" ht="15.75" thickBot="1" x14ac:dyDescent="0.3"/>
    <row r="2" spans="1:8" x14ac:dyDescent="0.25">
      <c r="A2" s="352" t="s">
        <v>189</v>
      </c>
      <c r="B2" s="353"/>
      <c r="C2" s="353"/>
      <c r="D2" s="353"/>
      <c r="E2" s="353"/>
      <c r="F2" s="353"/>
      <c r="G2" s="353"/>
      <c r="H2" s="354"/>
    </row>
    <row r="3" spans="1:8" ht="15.75" thickBot="1" x14ac:dyDescent="0.3">
      <c r="A3" s="355"/>
      <c r="B3" s="356"/>
      <c r="C3" s="356"/>
      <c r="D3" s="356"/>
      <c r="E3" s="356"/>
      <c r="F3" s="356"/>
      <c r="G3" s="356"/>
      <c r="H3" s="357"/>
    </row>
    <row r="4" spans="1:8" ht="15.75" thickBot="1" x14ac:dyDescent="0.3">
      <c r="A4" s="358" t="s">
        <v>154</v>
      </c>
      <c r="B4" s="359"/>
      <c r="C4" s="365" t="s">
        <v>155</v>
      </c>
      <c r="D4" s="365"/>
      <c r="E4" s="365"/>
      <c r="F4" s="365"/>
      <c r="G4" s="365"/>
      <c r="H4" s="366"/>
    </row>
    <row r="5" spans="1:8" ht="15.75" thickBot="1" x14ac:dyDescent="0.3">
      <c r="A5" s="360"/>
      <c r="B5" s="361"/>
      <c r="C5" s="368" t="s">
        <v>190</v>
      </c>
      <c r="D5" s="368"/>
      <c r="E5" s="368"/>
      <c r="F5" s="368"/>
      <c r="G5" s="368"/>
      <c r="H5" s="369"/>
    </row>
    <row r="6" spans="1:8" ht="16.5" thickBot="1" x14ac:dyDescent="0.3">
      <c r="A6" s="360"/>
      <c r="B6" s="361"/>
      <c r="C6" s="115"/>
      <c r="D6" s="370" t="s">
        <v>191</v>
      </c>
      <c r="E6" s="370"/>
      <c r="F6" s="370"/>
      <c r="G6" s="370"/>
      <c r="H6" s="371"/>
    </row>
    <row r="7" spans="1:8" ht="16.5" thickBot="1" x14ac:dyDescent="0.3">
      <c r="A7" s="360"/>
      <c r="B7" s="361"/>
      <c r="C7" s="116" t="s">
        <v>192</v>
      </c>
      <c r="D7" s="117">
        <v>0</v>
      </c>
      <c r="E7" s="118">
        <v>37</v>
      </c>
      <c r="F7" s="118">
        <v>68</v>
      </c>
      <c r="G7" s="118">
        <v>87</v>
      </c>
      <c r="H7" s="119">
        <v>97</v>
      </c>
    </row>
    <row r="8" spans="1:8" ht="15.75" x14ac:dyDescent="0.25">
      <c r="A8" s="360"/>
      <c r="B8" s="361"/>
      <c r="C8" s="120">
        <v>0</v>
      </c>
      <c r="D8" s="25">
        <v>1</v>
      </c>
      <c r="E8" s="25">
        <v>1</v>
      </c>
      <c r="F8" s="25">
        <v>1</v>
      </c>
      <c r="G8" s="26">
        <v>2</v>
      </c>
      <c r="H8" s="27">
        <v>2</v>
      </c>
    </row>
    <row r="9" spans="1:8" ht="15.75" x14ac:dyDescent="0.25">
      <c r="A9" s="360"/>
      <c r="B9" s="361"/>
      <c r="C9" s="121">
        <v>71</v>
      </c>
      <c r="D9" s="25">
        <v>1</v>
      </c>
      <c r="E9" s="25">
        <v>1</v>
      </c>
      <c r="F9" s="26">
        <v>2</v>
      </c>
      <c r="G9" s="26">
        <v>2</v>
      </c>
      <c r="H9" s="37">
        <v>3</v>
      </c>
    </row>
    <row r="10" spans="1:8" ht="16.5" thickBot="1" x14ac:dyDescent="0.3">
      <c r="A10" s="360"/>
      <c r="B10" s="361"/>
      <c r="C10" s="122">
        <v>97</v>
      </c>
      <c r="D10" s="123">
        <v>1</v>
      </c>
      <c r="E10" s="43">
        <v>2</v>
      </c>
      <c r="F10" s="26">
        <v>2</v>
      </c>
      <c r="G10" s="44">
        <v>3</v>
      </c>
      <c r="H10" s="45">
        <v>3</v>
      </c>
    </row>
    <row r="11" spans="1:8" x14ac:dyDescent="0.25">
      <c r="A11" s="360"/>
      <c r="B11" s="361"/>
      <c r="C11" s="373"/>
      <c r="D11" s="373"/>
      <c r="E11" s="373"/>
      <c r="F11" s="373"/>
      <c r="G11" s="373"/>
      <c r="H11" s="374"/>
    </row>
    <row r="12" spans="1:8" ht="15.75" thickBot="1" x14ac:dyDescent="0.3">
      <c r="A12" s="360"/>
      <c r="B12" s="361"/>
      <c r="C12" s="376" t="s">
        <v>159</v>
      </c>
      <c r="D12" s="376"/>
      <c r="E12" s="376"/>
      <c r="F12" s="376"/>
      <c r="G12" s="376"/>
      <c r="H12" s="377"/>
    </row>
    <row r="13" spans="1:8" ht="15.75" thickBot="1" x14ac:dyDescent="0.3">
      <c r="A13" s="362"/>
      <c r="B13" s="363"/>
      <c r="C13" s="367" t="s">
        <v>160</v>
      </c>
      <c r="D13" s="368"/>
      <c r="E13" s="367" t="s">
        <v>161</v>
      </c>
      <c r="F13" s="368"/>
      <c r="G13" s="367" t="s">
        <v>162</v>
      </c>
      <c r="H13" s="369"/>
    </row>
    <row r="14" spans="1:8" ht="24" customHeight="1" x14ac:dyDescent="0.25">
      <c r="A14" s="344" t="s">
        <v>188</v>
      </c>
      <c r="B14" s="345"/>
      <c r="C14" s="346">
        <v>1</v>
      </c>
      <c r="D14" s="347"/>
      <c r="E14" s="348">
        <v>2</v>
      </c>
      <c r="F14" s="349"/>
      <c r="G14" s="350">
        <v>3</v>
      </c>
      <c r="H14" s="351"/>
    </row>
    <row r="15" spans="1:8" x14ac:dyDescent="0.25">
      <c r="A15" s="328" t="s">
        <v>164</v>
      </c>
      <c r="B15" s="329"/>
      <c r="C15" s="330"/>
      <c r="D15" s="331"/>
      <c r="E15" s="332">
        <v>1</v>
      </c>
      <c r="F15" s="333"/>
      <c r="G15" s="334">
        <v>1</v>
      </c>
      <c r="H15" s="335"/>
    </row>
    <row r="16" spans="1:8" x14ac:dyDescent="0.25">
      <c r="A16" s="328" t="s">
        <v>165</v>
      </c>
      <c r="B16" s="329"/>
      <c r="C16" s="330"/>
      <c r="D16" s="331"/>
      <c r="E16" s="332"/>
      <c r="F16" s="333"/>
      <c r="G16" s="334"/>
      <c r="H16" s="335"/>
    </row>
    <row r="17" spans="1:8" ht="24" customHeight="1" x14ac:dyDescent="0.25">
      <c r="A17" s="328" t="s">
        <v>166</v>
      </c>
      <c r="B17" s="329"/>
      <c r="C17" s="330"/>
      <c r="D17" s="331"/>
      <c r="E17" s="332"/>
      <c r="F17" s="333"/>
      <c r="G17" s="334">
        <v>1</v>
      </c>
      <c r="H17" s="335"/>
    </row>
    <row r="18" spans="1:8" x14ac:dyDescent="0.25">
      <c r="A18" s="328" t="s">
        <v>167</v>
      </c>
      <c r="B18" s="329"/>
      <c r="C18" s="330"/>
      <c r="D18" s="331"/>
      <c r="E18" s="332"/>
      <c r="F18" s="333"/>
      <c r="G18" s="334"/>
      <c r="H18" s="335"/>
    </row>
    <row r="19" spans="1:8" ht="15.75" thickBot="1" x14ac:dyDescent="0.3">
      <c r="A19" s="336" t="s">
        <v>168</v>
      </c>
      <c r="B19" s="337"/>
      <c r="C19" s="338"/>
      <c r="D19" s="339"/>
      <c r="E19" s="340"/>
      <c r="F19" s="341"/>
      <c r="G19" s="342"/>
      <c r="H19" s="343"/>
    </row>
    <row r="20" spans="1:8" ht="16.5" thickBot="1" x14ac:dyDescent="0.3">
      <c r="A20" s="124" t="s">
        <v>169</v>
      </c>
      <c r="B20" s="319" t="s">
        <v>170</v>
      </c>
      <c r="C20" s="320"/>
      <c r="D20" s="320"/>
      <c r="E20" s="320"/>
      <c r="F20" s="320"/>
      <c r="G20" s="320"/>
      <c r="H20" s="321"/>
    </row>
    <row r="21" spans="1:8" ht="16.5" thickBot="1" x14ac:dyDescent="0.3">
      <c r="A21" s="322" t="s">
        <v>171</v>
      </c>
      <c r="B21" s="323"/>
      <c r="C21" s="323"/>
      <c r="D21" s="323"/>
      <c r="E21" s="323"/>
      <c r="F21" s="323"/>
      <c r="G21" s="323"/>
      <c r="H21" s="324"/>
    </row>
    <row r="22" spans="1:8" ht="15.75" x14ac:dyDescent="0.25">
      <c r="A22" s="310" t="s">
        <v>172</v>
      </c>
      <c r="B22" s="311"/>
      <c r="C22" s="311"/>
      <c r="D22" s="311"/>
      <c r="E22" s="311"/>
      <c r="F22" s="311"/>
      <c r="G22" s="311"/>
      <c r="H22" s="312"/>
    </row>
    <row r="23" spans="1:8" ht="25.5" customHeight="1" x14ac:dyDescent="0.25">
      <c r="A23" s="313" t="s">
        <v>193</v>
      </c>
      <c r="B23" s="314"/>
      <c r="C23" s="314"/>
      <c r="D23" s="314"/>
      <c r="E23" s="314"/>
      <c r="F23" s="314"/>
      <c r="G23" s="314"/>
      <c r="H23" s="315"/>
    </row>
    <row r="24" spans="1:8" x14ac:dyDescent="0.25">
      <c r="A24" s="313" t="s">
        <v>174</v>
      </c>
      <c r="B24" s="314"/>
      <c r="C24" s="314"/>
      <c r="D24" s="314"/>
      <c r="E24" s="314"/>
      <c r="F24" s="314"/>
      <c r="G24" s="314"/>
      <c r="H24" s="315"/>
    </row>
    <row r="25" spans="1:8" ht="15.75" thickBot="1" x14ac:dyDescent="0.3">
      <c r="A25" s="325"/>
      <c r="B25" s="326"/>
      <c r="C25" s="326"/>
      <c r="D25" s="326"/>
      <c r="E25" s="326"/>
      <c r="F25" s="326"/>
      <c r="G25" s="326"/>
      <c r="H25" s="327"/>
    </row>
    <row r="26" spans="1:8" ht="15.75" x14ac:dyDescent="0.25">
      <c r="A26" s="310" t="s">
        <v>175</v>
      </c>
      <c r="B26" s="311"/>
      <c r="C26" s="311"/>
      <c r="D26" s="311"/>
      <c r="E26" s="311"/>
      <c r="F26" s="311"/>
      <c r="G26" s="311"/>
      <c r="H26" s="312"/>
    </row>
    <row r="27" spans="1:8" ht="51" customHeight="1" x14ac:dyDescent="0.25">
      <c r="A27" s="313" t="s">
        <v>176</v>
      </c>
      <c r="B27" s="314"/>
      <c r="C27" s="314"/>
      <c r="D27" s="314"/>
      <c r="E27" s="314"/>
      <c r="F27" s="314"/>
      <c r="G27" s="314"/>
      <c r="H27" s="315"/>
    </row>
    <row r="28" spans="1:8" ht="15.75" thickBot="1" x14ac:dyDescent="0.3">
      <c r="A28" s="403" t="s">
        <v>177</v>
      </c>
      <c r="B28" s="404"/>
      <c r="C28" s="404"/>
      <c r="D28" s="404"/>
      <c r="E28" s="404"/>
      <c r="F28" s="404"/>
      <c r="G28" s="404"/>
      <c r="H28" s="405"/>
    </row>
  </sheetData>
  <mergeCells count="43">
    <mergeCell ref="A2:H3"/>
    <mergeCell ref="A4:B13"/>
    <mergeCell ref="C4:H4"/>
    <mergeCell ref="C5:H5"/>
    <mergeCell ref="D6:H6"/>
    <mergeCell ref="C11:H11"/>
    <mergeCell ref="C12:H12"/>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6:H26"/>
    <mergeCell ref="A27:H27"/>
    <mergeCell ref="A28:H28"/>
    <mergeCell ref="B20:H20"/>
    <mergeCell ref="A21:H21"/>
    <mergeCell ref="A22:H22"/>
    <mergeCell ref="A23:H23"/>
    <mergeCell ref="A24:H24"/>
    <mergeCell ref="A25:H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0B68A-FB30-4005-A1EF-D48A4156881E}">
  <dimension ref="A1:H90"/>
  <sheetViews>
    <sheetView workbookViewId="0">
      <selection activeCell="A90" sqref="A90:H90"/>
    </sheetView>
  </sheetViews>
  <sheetFormatPr defaultColWidth="12.5703125" defaultRowHeight="15" x14ac:dyDescent="0.25"/>
  <sheetData>
    <row r="1" spans="1:8" ht="15.75" thickBot="1" x14ac:dyDescent="0.3"/>
    <row r="2" spans="1:8" x14ac:dyDescent="0.25">
      <c r="A2" s="352" t="s">
        <v>194</v>
      </c>
      <c r="B2" s="353"/>
      <c r="C2" s="353"/>
      <c r="D2" s="353"/>
      <c r="E2" s="353"/>
      <c r="F2" s="353"/>
      <c r="G2" s="353"/>
      <c r="H2" s="354"/>
    </row>
    <row r="3" spans="1:8" ht="15.75" thickBot="1" x14ac:dyDescent="0.3">
      <c r="A3" s="355"/>
      <c r="B3" s="356"/>
      <c r="C3" s="356"/>
      <c r="D3" s="356"/>
      <c r="E3" s="356"/>
      <c r="F3" s="356"/>
      <c r="G3" s="356"/>
      <c r="H3" s="357"/>
    </row>
    <row r="4" spans="1:8" ht="15.75" thickBot="1" x14ac:dyDescent="0.3">
      <c r="A4" s="358" t="s">
        <v>154</v>
      </c>
      <c r="B4" s="359"/>
      <c r="C4" s="365" t="s">
        <v>155</v>
      </c>
      <c r="D4" s="365"/>
      <c r="E4" s="365"/>
      <c r="F4" s="365"/>
      <c r="G4" s="365"/>
      <c r="H4" s="366"/>
    </row>
    <row r="5" spans="1:8" ht="15.75" thickBot="1" x14ac:dyDescent="0.3">
      <c r="A5" s="360"/>
      <c r="B5" s="361"/>
      <c r="C5" s="368" t="s">
        <v>195</v>
      </c>
      <c r="D5" s="368"/>
      <c r="E5" s="368"/>
      <c r="F5" s="368"/>
      <c r="G5" s="368"/>
      <c r="H5" s="369"/>
    </row>
    <row r="6" spans="1:8" ht="16.5" thickBot="1" x14ac:dyDescent="0.3">
      <c r="A6" s="360"/>
      <c r="B6" s="361"/>
      <c r="C6" s="115" t="s">
        <v>196</v>
      </c>
      <c r="D6" s="370" t="s">
        <v>191</v>
      </c>
      <c r="E6" s="370"/>
      <c r="F6" s="370"/>
      <c r="G6" s="370"/>
      <c r="H6" s="371"/>
    </row>
    <row r="7" spans="1:8" ht="16.5" thickBot="1" x14ac:dyDescent="0.3">
      <c r="A7" s="360"/>
      <c r="B7" s="361"/>
      <c r="C7" s="116" t="s">
        <v>192</v>
      </c>
      <c r="D7" s="117">
        <v>0</v>
      </c>
      <c r="E7" s="118">
        <v>20</v>
      </c>
      <c r="F7" s="118">
        <v>64</v>
      </c>
      <c r="G7" s="118">
        <v>82</v>
      </c>
      <c r="H7" s="119">
        <v>95</v>
      </c>
    </row>
    <row r="8" spans="1:8" ht="15.75" x14ac:dyDescent="0.25">
      <c r="A8" s="360"/>
      <c r="B8" s="361"/>
      <c r="C8" s="120">
        <v>0</v>
      </c>
      <c r="D8" s="25">
        <v>1</v>
      </c>
      <c r="E8" s="25">
        <v>1</v>
      </c>
      <c r="F8" s="25">
        <v>1</v>
      </c>
      <c r="G8" s="26">
        <v>2</v>
      </c>
      <c r="H8" s="27">
        <v>2</v>
      </c>
    </row>
    <row r="9" spans="1:8" ht="15.75" x14ac:dyDescent="0.25">
      <c r="A9" s="360"/>
      <c r="B9" s="361"/>
      <c r="C9" s="121">
        <v>63</v>
      </c>
      <c r="D9" s="25">
        <v>1</v>
      </c>
      <c r="E9" s="25">
        <v>1</v>
      </c>
      <c r="F9" s="26">
        <v>2</v>
      </c>
      <c r="G9" s="26">
        <v>2</v>
      </c>
      <c r="H9" s="37">
        <v>3</v>
      </c>
    </row>
    <row r="10" spans="1:8" ht="16.5" thickBot="1" x14ac:dyDescent="0.3">
      <c r="A10" s="360"/>
      <c r="B10" s="361"/>
      <c r="C10" s="122">
        <v>91</v>
      </c>
      <c r="D10" s="123">
        <v>1</v>
      </c>
      <c r="E10" s="43">
        <v>2</v>
      </c>
      <c r="F10" s="26">
        <v>2</v>
      </c>
      <c r="G10" s="44">
        <v>3</v>
      </c>
      <c r="H10" s="45">
        <v>3</v>
      </c>
    </row>
    <row r="11" spans="1:8" x14ac:dyDescent="0.25">
      <c r="A11" s="360"/>
      <c r="B11" s="361"/>
      <c r="C11" s="373"/>
      <c r="D11" s="373"/>
      <c r="E11" s="373"/>
      <c r="F11" s="373"/>
      <c r="G11" s="373"/>
      <c r="H11" s="374"/>
    </row>
    <row r="12" spans="1:8" ht="15.75" thickBot="1" x14ac:dyDescent="0.3">
      <c r="A12" s="360"/>
      <c r="B12" s="361"/>
      <c r="C12" s="376" t="s">
        <v>159</v>
      </c>
      <c r="D12" s="376"/>
      <c r="E12" s="376"/>
      <c r="F12" s="376"/>
      <c r="G12" s="376"/>
      <c r="H12" s="377"/>
    </row>
    <row r="13" spans="1:8" ht="15.75" thickBot="1" x14ac:dyDescent="0.3">
      <c r="A13" s="362"/>
      <c r="B13" s="363"/>
      <c r="C13" s="367" t="s">
        <v>160</v>
      </c>
      <c r="D13" s="368"/>
      <c r="E13" s="367" t="s">
        <v>161</v>
      </c>
      <c r="F13" s="368"/>
      <c r="G13" s="367" t="s">
        <v>162</v>
      </c>
      <c r="H13" s="369"/>
    </row>
    <row r="14" spans="1:8" ht="24" customHeight="1" x14ac:dyDescent="0.25">
      <c r="A14" s="344" t="s">
        <v>188</v>
      </c>
      <c r="B14" s="345"/>
      <c r="C14" s="346">
        <v>1</v>
      </c>
      <c r="D14" s="347"/>
      <c r="E14" s="348">
        <v>2</v>
      </c>
      <c r="F14" s="349"/>
      <c r="G14" s="350">
        <v>3</v>
      </c>
      <c r="H14" s="351"/>
    </row>
    <row r="15" spans="1:8" x14ac:dyDescent="0.25">
      <c r="A15" s="328" t="s">
        <v>164</v>
      </c>
      <c r="B15" s="412"/>
      <c r="C15" s="330"/>
      <c r="D15" s="331"/>
      <c r="E15" s="332">
        <v>1</v>
      </c>
      <c r="F15" s="333"/>
      <c r="G15" s="334">
        <v>1</v>
      </c>
      <c r="H15" s="335"/>
    </row>
    <row r="16" spans="1:8" x14ac:dyDescent="0.25">
      <c r="A16" s="328" t="s">
        <v>165</v>
      </c>
      <c r="B16" s="412"/>
      <c r="C16" s="330"/>
      <c r="D16" s="331"/>
      <c r="E16" s="332"/>
      <c r="F16" s="333"/>
      <c r="G16" s="334"/>
      <c r="H16" s="335"/>
    </row>
    <row r="17" spans="1:8" ht="24" customHeight="1" x14ac:dyDescent="0.25">
      <c r="A17" s="328" t="s">
        <v>166</v>
      </c>
      <c r="B17" s="412"/>
      <c r="C17" s="330"/>
      <c r="D17" s="331"/>
      <c r="E17" s="332">
        <v>1</v>
      </c>
      <c r="F17" s="333"/>
      <c r="G17" s="334">
        <v>1</v>
      </c>
      <c r="H17" s="335"/>
    </row>
    <row r="18" spans="1:8" x14ac:dyDescent="0.25">
      <c r="A18" s="328" t="s">
        <v>167</v>
      </c>
      <c r="B18" s="412"/>
      <c r="C18" s="330"/>
      <c r="D18" s="331"/>
      <c r="E18" s="332"/>
      <c r="F18" s="333"/>
      <c r="G18" s="334">
        <v>1</v>
      </c>
      <c r="H18" s="335"/>
    </row>
    <row r="19" spans="1:8" ht="15.75" thickBot="1" x14ac:dyDescent="0.3">
      <c r="A19" s="328" t="s">
        <v>168</v>
      </c>
      <c r="B19" s="412"/>
      <c r="C19" s="338"/>
      <c r="D19" s="339"/>
      <c r="E19" s="340"/>
      <c r="F19" s="341"/>
      <c r="G19" s="342"/>
      <c r="H19" s="343"/>
    </row>
    <row r="20" spans="1:8" ht="16.5" thickBot="1" x14ac:dyDescent="0.3">
      <c r="A20" s="127" t="s">
        <v>169</v>
      </c>
      <c r="B20" s="411" t="s">
        <v>170</v>
      </c>
      <c r="C20" s="320"/>
      <c r="D20" s="320"/>
      <c r="E20" s="320"/>
      <c r="F20" s="320"/>
      <c r="G20" s="320"/>
      <c r="H20" s="321"/>
    </row>
    <row r="21" spans="1:8" ht="16.5" thickBot="1" x14ac:dyDescent="0.3">
      <c r="A21" s="322" t="s">
        <v>171</v>
      </c>
      <c r="B21" s="323"/>
      <c r="C21" s="323"/>
      <c r="D21" s="323"/>
      <c r="E21" s="323"/>
      <c r="F21" s="323"/>
      <c r="G21" s="323"/>
      <c r="H21" s="324"/>
    </row>
    <row r="22" spans="1:8" ht="15.75" customHeight="1" x14ac:dyDescent="0.25">
      <c r="A22" s="310" t="s">
        <v>172</v>
      </c>
      <c r="B22" s="311"/>
      <c r="C22" s="311"/>
      <c r="D22" s="311"/>
      <c r="E22" s="311"/>
      <c r="F22" s="311"/>
      <c r="G22" s="311"/>
      <c r="H22" s="312"/>
    </row>
    <row r="23" spans="1:8" ht="25.5" customHeight="1" x14ac:dyDescent="0.25">
      <c r="A23" s="313" t="s">
        <v>173</v>
      </c>
      <c r="B23" s="314"/>
      <c r="C23" s="314"/>
      <c r="D23" s="314"/>
      <c r="E23" s="314"/>
      <c r="F23" s="314"/>
      <c r="G23" s="314"/>
      <c r="H23" s="315"/>
    </row>
    <row r="24" spans="1:8" x14ac:dyDescent="0.25">
      <c r="A24" s="313"/>
      <c r="B24" s="314"/>
      <c r="C24" s="314"/>
      <c r="D24" s="314"/>
      <c r="E24" s="314"/>
      <c r="F24" s="314"/>
      <c r="G24" s="314"/>
      <c r="H24" s="315"/>
    </row>
    <row r="25" spans="1:8" ht="15.75" thickBot="1" x14ac:dyDescent="0.3">
      <c r="A25" s="325"/>
      <c r="B25" s="326"/>
      <c r="C25" s="326"/>
      <c r="D25" s="326"/>
      <c r="E25" s="326"/>
      <c r="F25" s="326"/>
      <c r="G25" s="326"/>
      <c r="H25" s="327"/>
    </row>
    <row r="26" spans="1:8" ht="15.75" customHeight="1" x14ac:dyDescent="0.25">
      <c r="A26" s="310" t="s">
        <v>175</v>
      </c>
      <c r="B26" s="311"/>
      <c r="C26" s="311"/>
      <c r="D26" s="311"/>
      <c r="E26" s="311"/>
      <c r="F26" s="311"/>
      <c r="G26" s="311"/>
      <c r="H26" s="312"/>
    </row>
    <row r="27" spans="1:8" ht="51" customHeight="1" x14ac:dyDescent="0.25">
      <c r="A27" s="313" t="s">
        <v>176</v>
      </c>
      <c r="B27" s="314"/>
      <c r="C27" s="314"/>
      <c r="D27" s="314"/>
      <c r="E27" s="314"/>
      <c r="F27" s="314"/>
      <c r="G27" s="314"/>
      <c r="H27" s="315"/>
    </row>
    <row r="28" spans="1:8" ht="25.5" customHeight="1" thickBot="1" x14ac:dyDescent="0.3">
      <c r="A28" s="403" t="s">
        <v>177</v>
      </c>
      <c r="B28" s="404"/>
      <c r="C28" s="404"/>
      <c r="D28" s="404"/>
      <c r="E28" s="404"/>
      <c r="F28" s="404"/>
      <c r="G28" s="404"/>
      <c r="H28" s="405"/>
    </row>
    <row r="30" spans="1:8" ht="15.75" thickBot="1" x14ac:dyDescent="0.3"/>
    <row r="31" spans="1:8" x14ac:dyDescent="0.25">
      <c r="A31" s="352" t="s">
        <v>197</v>
      </c>
      <c r="B31" s="353"/>
      <c r="C31" s="353"/>
      <c r="D31" s="353"/>
      <c r="E31" s="353"/>
      <c r="F31" s="353"/>
      <c r="G31" s="353"/>
      <c r="H31" s="354"/>
    </row>
    <row r="32" spans="1:8" ht="15.75" thickBot="1" x14ac:dyDescent="0.3">
      <c r="A32" s="355"/>
      <c r="B32" s="356"/>
      <c r="C32" s="356"/>
      <c r="D32" s="356"/>
      <c r="E32" s="356"/>
      <c r="F32" s="356"/>
      <c r="G32" s="356"/>
      <c r="H32" s="357"/>
    </row>
    <row r="33" spans="1:8" ht="15.75" thickBot="1" x14ac:dyDescent="0.3">
      <c r="A33" s="358" t="s">
        <v>154</v>
      </c>
      <c r="B33" s="359"/>
      <c r="C33" s="365" t="s">
        <v>155</v>
      </c>
      <c r="D33" s="365"/>
      <c r="E33" s="365"/>
      <c r="F33" s="365"/>
      <c r="G33" s="365"/>
      <c r="H33" s="366"/>
    </row>
    <row r="34" spans="1:8" ht="15.75" thickBot="1" x14ac:dyDescent="0.3">
      <c r="A34" s="360"/>
      <c r="B34" s="361"/>
      <c r="C34" s="368" t="s">
        <v>179</v>
      </c>
      <c r="D34" s="368"/>
      <c r="E34" s="368"/>
      <c r="F34" s="368"/>
      <c r="G34" s="368"/>
      <c r="H34" s="369"/>
    </row>
    <row r="35" spans="1:8" ht="16.5" thickBot="1" x14ac:dyDescent="0.3">
      <c r="A35" s="360"/>
      <c r="B35" s="361"/>
      <c r="C35" s="115" t="s">
        <v>196</v>
      </c>
      <c r="D35" s="370" t="s">
        <v>191</v>
      </c>
      <c r="E35" s="370"/>
      <c r="F35" s="370"/>
      <c r="G35" s="370"/>
      <c r="H35" s="371"/>
    </row>
    <row r="36" spans="1:8" ht="16.5" thickBot="1" x14ac:dyDescent="0.3">
      <c r="A36" s="360"/>
      <c r="B36" s="361"/>
      <c r="C36" s="116" t="s">
        <v>192</v>
      </c>
      <c r="D36" s="117">
        <v>0</v>
      </c>
      <c r="E36" s="118">
        <v>20</v>
      </c>
      <c r="F36" s="118">
        <v>64</v>
      </c>
      <c r="G36" s="118">
        <v>82</v>
      </c>
      <c r="H36" s="119">
        <v>95</v>
      </c>
    </row>
    <row r="37" spans="1:8" ht="15.75" x14ac:dyDescent="0.25">
      <c r="A37" s="360"/>
      <c r="B37" s="361"/>
      <c r="C37" s="120">
        <v>0</v>
      </c>
      <c r="D37" s="25">
        <v>1</v>
      </c>
      <c r="E37" s="25">
        <v>1</v>
      </c>
      <c r="F37" s="25">
        <v>1</v>
      </c>
      <c r="G37" s="26">
        <v>2</v>
      </c>
      <c r="H37" s="27">
        <v>2</v>
      </c>
    </row>
    <row r="38" spans="1:8" ht="15.75" x14ac:dyDescent="0.25">
      <c r="A38" s="360"/>
      <c r="B38" s="361"/>
      <c r="C38" s="121">
        <v>63</v>
      </c>
      <c r="D38" s="25">
        <v>1</v>
      </c>
      <c r="E38" s="25">
        <v>1</v>
      </c>
      <c r="F38" s="26">
        <v>2</v>
      </c>
      <c r="G38" s="26">
        <v>2</v>
      </c>
      <c r="H38" s="37">
        <v>3</v>
      </c>
    </row>
    <row r="39" spans="1:8" ht="16.5" thickBot="1" x14ac:dyDescent="0.3">
      <c r="A39" s="360"/>
      <c r="B39" s="361"/>
      <c r="C39" s="122">
        <v>91</v>
      </c>
      <c r="D39" s="123">
        <v>1</v>
      </c>
      <c r="E39" s="43">
        <v>2</v>
      </c>
      <c r="F39" s="26">
        <v>2</v>
      </c>
      <c r="G39" s="44">
        <v>3</v>
      </c>
      <c r="H39" s="45">
        <v>3</v>
      </c>
    </row>
    <row r="40" spans="1:8" x14ac:dyDescent="0.25">
      <c r="A40" s="360"/>
      <c r="B40" s="361"/>
      <c r="C40" s="373"/>
      <c r="D40" s="373"/>
      <c r="E40" s="373"/>
      <c r="F40" s="373"/>
      <c r="G40" s="373"/>
      <c r="H40" s="374"/>
    </row>
    <row r="41" spans="1:8" ht="15.75" thickBot="1" x14ac:dyDescent="0.3">
      <c r="A41" s="360"/>
      <c r="B41" s="361"/>
      <c r="C41" s="376" t="s">
        <v>159</v>
      </c>
      <c r="D41" s="376"/>
      <c r="E41" s="376"/>
      <c r="F41" s="376"/>
      <c r="G41" s="376"/>
      <c r="H41" s="377"/>
    </row>
    <row r="42" spans="1:8" ht="15.75" thickBot="1" x14ac:dyDescent="0.3">
      <c r="A42" s="362"/>
      <c r="B42" s="363"/>
      <c r="C42" s="367" t="s">
        <v>160</v>
      </c>
      <c r="D42" s="368"/>
      <c r="E42" s="367" t="s">
        <v>161</v>
      </c>
      <c r="F42" s="368"/>
      <c r="G42" s="367" t="s">
        <v>162</v>
      </c>
      <c r="H42" s="369"/>
    </row>
    <row r="43" spans="1:8" ht="25.15" customHeight="1" x14ac:dyDescent="0.25">
      <c r="A43" s="344" t="s">
        <v>188</v>
      </c>
      <c r="B43" s="345"/>
      <c r="C43" s="346">
        <v>1</v>
      </c>
      <c r="D43" s="347"/>
      <c r="E43" s="348">
        <v>2</v>
      </c>
      <c r="F43" s="349"/>
      <c r="G43" s="350">
        <v>4</v>
      </c>
      <c r="H43" s="351"/>
    </row>
    <row r="44" spans="1:8" x14ac:dyDescent="0.25">
      <c r="A44" s="328" t="s">
        <v>164</v>
      </c>
      <c r="B44" s="329"/>
      <c r="C44" s="330"/>
      <c r="D44" s="331"/>
      <c r="E44" s="332">
        <v>1</v>
      </c>
      <c r="F44" s="333"/>
      <c r="G44" s="334">
        <v>1</v>
      </c>
      <c r="H44" s="335"/>
    </row>
    <row r="45" spans="1:8" x14ac:dyDescent="0.25">
      <c r="A45" s="328" t="s">
        <v>165</v>
      </c>
      <c r="B45" s="329"/>
      <c r="C45" s="330"/>
      <c r="D45" s="331"/>
      <c r="E45" s="332"/>
      <c r="F45" s="333"/>
      <c r="G45" s="334">
        <v>1</v>
      </c>
      <c r="H45" s="335"/>
    </row>
    <row r="46" spans="1:8" x14ac:dyDescent="0.25">
      <c r="A46" s="328" t="s">
        <v>198</v>
      </c>
      <c r="B46" s="329"/>
      <c r="C46" s="330"/>
      <c r="D46" s="331"/>
      <c r="E46" s="332"/>
      <c r="F46" s="333"/>
      <c r="G46" s="334">
        <v>1</v>
      </c>
      <c r="H46" s="335"/>
    </row>
    <row r="47" spans="1:8" x14ac:dyDescent="0.25">
      <c r="A47" s="328" t="s">
        <v>199</v>
      </c>
      <c r="B47" s="329"/>
      <c r="C47" s="330"/>
      <c r="D47" s="331"/>
      <c r="E47" s="332"/>
      <c r="F47" s="333"/>
      <c r="G47" s="334">
        <v>1</v>
      </c>
      <c r="H47" s="335"/>
    </row>
    <row r="48" spans="1:8" ht="15.75" thickBot="1" x14ac:dyDescent="0.3">
      <c r="A48" s="336" t="s">
        <v>168</v>
      </c>
      <c r="B48" s="337"/>
      <c r="C48" s="338"/>
      <c r="D48" s="339"/>
      <c r="E48" s="340">
        <v>1</v>
      </c>
      <c r="F48" s="341"/>
      <c r="G48" s="342">
        <v>1</v>
      </c>
      <c r="H48" s="343"/>
    </row>
    <row r="49" spans="1:8" ht="16.5" thickBot="1" x14ac:dyDescent="0.3">
      <c r="A49" s="124" t="s">
        <v>169</v>
      </c>
      <c r="B49" s="319" t="s">
        <v>170</v>
      </c>
      <c r="C49" s="320"/>
      <c r="D49" s="320"/>
      <c r="E49" s="320"/>
      <c r="F49" s="320"/>
      <c r="G49" s="320"/>
      <c r="H49" s="321"/>
    </row>
    <row r="50" spans="1:8" ht="16.5" thickBot="1" x14ac:dyDescent="0.3">
      <c r="A50" s="322" t="s">
        <v>171</v>
      </c>
      <c r="B50" s="323"/>
      <c r="C50" s="323"/>
      <c r="D50" s="323"/>
      <c r="E50" s="323"/>
      <c r="F50" s="323"/>
      <c r="G50" s="323"/>
      <c r="H50" s="324"/>
    </row>
    <row r="51" spans="1:8" ht="15.75" x14ac:dyDescent="0.25">
      <c r="A51" s="310" t="s">
        <v>172</v>
      </c>
      <c r="B51" s="311"/>
      <c r="C51" s="311"/>
      <c r="D51" s="311"/>
      <c r="E51" s="311"/>
      <c r="F51" s="311"/>
      <c r="G51" s="311"/>
      <c r="H51" s="312"/>
    </row>
    <row r="52" spans="1:8" x14ac:dyDescent="0.25">
      <c r="A52" s="313" t="s">
        <v>173</v>
      </c>
      <c r="B52" s="314"/>
      <c r="C52" s="314"/>
      <c r="D52" s="314"/>
      <c r="E52" s="314"/>
      <c r="F52" s="314"/>
      <c r="G52" s="314"/>
      <c r="H52" s="315"/>
    </row>
    <row r="53" spans="1:8" x14ac:dyDescent="0.25">
      <c r="A53" s="313" t="s">
        <v>174</v>
      </c>
      <c r="B53" s="314"/>
      <c r="C53" s="314"/>
      <c r="D53" s="314"/>
      <c r="E53" s="314"/>
      <c r="F53" s="314"/>
      <c r="G53" s="314"/>
      <c r="H53" s="315"/>
    </row>
    <row r="54" spans="1:8" ht="15.75" thickBot="1" x14ac:dyDescent="0.3">
      <c r="A54" s="325"/>
      <c r="B54" s="326"/>
      <c r="C54" s="326"/>
      <c r="D54" s="326"/>
      <c r="E54" s="326"/>
      <c r="F54" s="326"/>
      <c r="G54" s="326"/>
      <c r="H54" s="327"/>
    </row>
    <row r="55" spans="1:8" ht="15.75" x14ac:dyDescent="0.25">
      <c r="A55" s="310" t="s">
        <v>175</v>
      </c>
      <c r="B55" s="311"/>
      <c r="C55" s="311"/>
      <c r="D55" s="311"/>
      <c r="E55" s="311"/>
      <c r="F55" s="311"/>
      <c r="G55" s="311"/>
      <c r="H55" s="312"/>
    </row>
    <row r="56" spans="1:8" ht="43.15" customHeight="1" thickBot="1" x14ac:dyDescent="0.3">
      <c r="A56" s="403" t="s">
        <v>176</v>
      </c>
      <c r="B56" s="404"/>
      <c r="C56" s="404"/>
      <c r="D56" s="404"/>
      <c r="E56" s="404"/>
      <c r="F56" s="404"/>
      <c r="G56" s="404"/>
      <c r="H56" s="405"/>
    </row>
    <row r="57" spans="1:8" ht="54.6" customHeight="1" thickBot="1" x14ac:dyDescent="0.3">
      <c r="A57" s="316" t="s">
        <v>177</v>
      </c>
      <c r="B57" s="317"/>
      <c r="C57" s="317"/>
      <c r="D57" s="317"/>
      <c r="E57" s="317"/>
      <c r="F57" s="317"/>
      <c r="G57" s="317"/>
      <c r="H57" s="318"/>
    </row>
    <row r="63" spans="1:8" ht="15.75" thickBot="1" x14ac:dyDescent="0.3"/>
    <row r="64" spans="1:8" ht="14.45" customHeight="1" x14ac:dyDescent="0.25">
      <c r="A64" s="352" t="s">
        <v>200</v>
      </c>
      <c r="B64" s="353"/>
      <c r="C64" s="353"/>
      <c r="D64" s="353"/>
      <c r="E64" s="353"/>
      <c r="F64" s="353"/>
      <c r="G64" s="353"/>
      <c r="H64" s="354"/>
    </row>
    <row r="65" spans="1:8" ht="15" customHeight="1" thickBot="1" x14ac:dyDescent="0.3">
      <c r="A65" s="355"/>
      <c r="B65" s="356"/>
      <c r="C65" s="356"/>
      <c r="D65" s="356"/>
      <c r="E65" s="356"/>
      <c r="F65" s="356"/>
      <c r="G65" s="356"/>
      <c r="H65" s="357"/>
    </row>
    <row r="66" spans="1:8" ht="15.75" thickBot="1" x14ac:dyDescent="0.3">
      <c r="A66" s="358" t="s">
        <v>154</v>
      </c>
      <c r="B66" s="359"/>
      <c r="C66" s="365" t="s">
        <v>155</v>
      </c>
      <c r="D66" s="365"/>
      <c r="E66" s="365"/>
      <c r="F66" s="365"/>
      <c r="G66" s="365"/>
      <c r="H66" s="366"/>
    </row>
    <row r="67" spans="1:8" ht="15.75" thickBot="1" x14ac:dyDescent="0.3">
      <c r="A67" s="360"/>
      <c r="B67" s="361"/>
      <c r="C67" s="368" t="s">
        <v>179</v>
      </c>
      <c r="D67" s="368"/>
      <c r="E67" s="368"/>
      <c r="F67" s="368"/>
      <c r="G67" s="368"/>
      <c r="H67" s="369"/>
    </row>
    <row r="68" spans="1:8" ht="16.5" thickBot="1" x14ac:dyDescent="0.3">
      <c r="A68" s="360"/>
      <c r="B68" s="361"/>
      <c r="C68" s="115" t="s">
        <v>196</v>
      </c>
      <c r="D68" s="370" t="s">
        <v>191</v>
      </c>
      <c r="E68" s="370"/>
      <c r="F68" s="370"/>
      <c r="G68" s="370"/>
      <c r="H68" s="371"/>
    </row>
    <row r="69" spans="1:8" ht="16.5" thickBot="1" x14ac:dyDescent="0.3">
      <c r="A69" s="360"/>
      <c r="B69" s="361"/>
      <c r="C69" s="116" t="s">
        <v>192</v>
      </c>
      <c r="D69" s="117">
        <v>0</v>
      </c>
      <c r="E69" s="118">
        <v>20</v>
      </c>
      <c r="F69" s="118">
        <v>64</v>
      </c>
      <c r="G69" s="118">
        <v>82</v>
      </c>
      <c r="H69" s="119">
        <v>95</v>
      </c>
    </row>
    <row r="70" spans="1:8" ht="15.75" x14ac:dyDescent="0.25">
      <c r="A70" s="360"/>
      <c r="B70" s="361"/>
      <c r="C70" s="120">
        <v>0</v>
      </c>
      <c r="D70" s="25">
        <v>1</v>
      </c>
      <c r="E70" s="25">
        <v>1</v>
      </c>
      <c r="F70" s="25">
        <v>1</v>
      </c>
      <c r="G70" s="26">
        <v>2</v>
      </c>
      <c r="H70" s="27">
        <v>2</v>
      </c>
    </row>
    <row r="71" spans="1:8" ht="15.75" x14ac:dyDescent="0.25">
      <c r="A71" s="360"/>
      <c r="B71" s="361"/>
      <c r="C71" s="121">
        <v>63</v>
      </c>
      <c r="D71" s="25">
        <v>1</v>
      </c>
      <c r="E71" s="25">
        <v>1</v>
      </c>
      <c r="F71" s="26">
        <v>2</v>
      </c>
      <c r="G71" s="26">
        <v>2</v>
      </c>
      <c r="H71" s="37">
        <v>3</v>
      </c>
    </row>
    <row r="72" spans="1:8" ht="16.5" thickBot="1" x14ac:dyDescent="0.3">
      <c r="A72" s="360"/>
      <c r="B72" s="361"/>
      <c r="C72" s="122">
        <v>91</v>
      </c>
      <c r="D72" s="123">
        <v>1</v>
      </c>
      <c r="E72" s="43">
        <v>2</v>
      </c>
      <c r="F72" s="26">
        <v>2</v>
      </c>
      <c r="G72" s="44">
        <v>3</v>
      </c>
      <c r="H72" s="45">
        <v>3</v>
      </c>
    </row>
    <row r="73" spans="1:8" x14ac:dyDescent="0.25">
      <c r="A73" s="360"/>
      <c r="B73" s="361"/>
      <c r="C73" s="373"/>
      <c r="D73" s="373"/>
      <c r="E73" s="373"/>
      <c r="F73" s="373"/>
      <c r="G73" s="373"/>
      <c r="H73" s="374"/>
    </row>
    <row r="74" spans="1:8" ht="15.75" thickBot="1" x14ac:dyDescent="0.3">
      <c r="A74" s="360"/>
      <c r="B74" s="361"/>
      <c r="C74" s="376" t="s">
        <v>159</v>
      </c>
      <c r="D74" s="376"/>
      <c r="E74" s="376"/>
      <c r="F74" s="376"/>
      <c r="G74" s="376"/>
      <c r="H74" s="377"/>
    </row>
    <row r="75" spans="1:8" ht="15.75" thickBot="1" x14ac:dyDescent="0.3">
      <c r="A75" s="362"/>
      <c r="B75" s="363"/>
      <c r="C75" s="367" t="s">
        <v>160</v>
      </c>
      <c r="D75" s="368"/>
      <c r="E75" s="367" t="s">
        <v>161</v>
      </c>
      <c r="F75" s="368"/>
      <c r="G75" s="367" t="s">
        <v>162</v>
      </c>
      <c r="H75" s="369"/>
    </row>
    <row r="76" spans="1:8" ht="25.9" customHeight="1" x14ac:dyDescent="0.25">
      <c r="A76" s="344" t="s">
        <v>188</v>
      </c>
      <c r="B76" s="345"/>
      <c r="C76" s="346">
        <v>1</v>
      </c>
      <c r="D76" s="347"/>
      <c r="E76" s="348">
        <v>2</v>
      </c>
      <c r="F76" s="349"/>
      <c r="G76" s="350">
        <v>2</v>
      </c>
      <c r="H76" s="351"/>
    </row>
    <row r="77" spans="1:8" x14ac:dyDescent="0.25">
      <c r="A77" s="328" t="s">
        <v>164</v>
      </c>
      <c r="B77" s="329"/>
      <c r="C77" s="330"/>
      <c r="D77" s="331"/>
      <c r="E77" s="332">
        <v>1</v>
      </c>
      <c r="F77" s="333"/>
      <c r="G77" s="334">
        <v>1</v>
      </c>
      <c r="H77" s="335"/>
    </row>
    <row r="78" spans="1:8" x14ac:dyDescent="0.25">
      <c r="A78" s="328" t="s">
        <v>165</v>
      </c>
      <c r="B78" s="329"/>
      <c r="C78" s="330"/>
      <c r="D78" s="331"/>
      <c r="E78" s="332"/>
      <c r="F78" s="333"/>
      <c r="G78" s="334"/>
      <c r="H78" s="335"/>
    </row>
    <row r="79" spans="1:8" x14ac:dyDescent="0.25">
      <c r="A79" s="328" t="s">
        <v>166</v>
      </c>
      <c r="B79" s="329"/>
      <c r="C79" s="330"/>
      <c r="D79" s="331"/>
      <c r="E79" s="332">
        <v>1</v>
      </c>
      <c r="F79" s="333"/>
      <c r="G79" s="334">
        <v>2</v>
      </c>
      <c r="H79" s="335"/>
    </row>
    <row r="80" spans="1:8" x14ac:dyDescent="0.25">
      <c r="A80" s="328" t="s">
        <v>167</v>
      </c>
      <c r="B80" s="329"/>
      <c r="C80" s="330"/>
      <c r="D80" s="331"/>
      <c r="E80" s="332"/>
      <c r="F80" s="333"/>
      <c r="G80" s="334">
        <v>1</v>
      </c>
      <c r="H80" s="335"/>
    </row>
    <row r="81" spans="1:8" ht="15.75" thickBot="1" x14ac:dyDescent="0.3">
      <c r="A81" s="336" t="s">
        <v>168</v>
      </c>
      <c r="B81" s="337"/>
      <c r="C81" s="338"/>
      <c r="D81" s="339"/>
      <c r="E81" s="340"/>
      <c r="F81" s="341"/>
      <c r="G81" s="342"/>
      <c r="H81" s="343"/>
    </row>
    <row r="82" spans="1:8" ht="16.5" thickBot="1" x14ac:dyDescent="0.3">
      <c r="A82" s="124" t="s">
        <v>169</v>
      </c>
      <c r="B82" s="319" t="s">
        <v>170</v>
      </c>
      <c r="C82" s="320"/>
      <c r="D82" s="320"/>
      <c r="E82" s="320"/>
      <c r="F82" s="320"/>
      <c r="G82" s="320"/>
      <c r="H82" s="321"/>
    </row>
    <row r="83" spans="1:8" ht="16.5" thickBot="1" x14ac:dyDescent="0.3">
      <c r="A83" s="322" t="s">
        <v>171</v>
      </c>
      <c r="B83" s="323"/>
      <c r="C83" s="323"/>
      <c r="D83" s="323"/>
      <c r="E83" s="323"/>
      <c r="F83" s="323"/>
      <c r="G83" s="323"/>
      <c r="H83" s="324"/>
    </row>
    <row r="84" spans="1:8" ht="15.75" x14ac:dyDescent="0.25">
      <c r="A84" s="310" t="s">
        <v>172</v>
      </c>
      <c r="B84" s="311"/>
      <c r="C84" s="311"/>
      <c r="D84" s="311"/>
      <c r="E84" s="311"/>
      <c r="F84" s="311"/>
      <c r="G84" s="311"/>
      <c r="H84" s="312"/>
    </row>
    <row r="85" spans="1:8" x14ac:dyDescent="0.25">
      <c r="A85" s="313" t="s">
        <v>193</v>
      </c>
      <c r="B85" s="314"/>
      <c r="C85" s="314"/>
      <c r="D85" s="314"/>
      <c r="E85" s="314"/>
      <c r="F85" s="314"/>
      <c r="G85" s="314"/>
      <c r="H85" s="315"/>
    </row>
    <row r="86" spans="1:8" x14ac:dyDescent="0.25">
      <c r="A86" s="313" t="s">
        <v>174</v>
      </c>
      <c r="B86" s="314"/>
      <c r="C86" s="314"/>
      <c r="D86" s="314"/>
      <c r="E86" s="314"/>
      <c r="F86" s="314"/>
      <c r="G86" s="314"/>
      <c r="H86" s="315"/>
    </row>
    <row r="87" spans="1:8" ht="25.15" customHeight="1" thickBot="1" x14ac:dyDescent="0.3">
      <c r="A87" s="325"/>
      <c r="B87" s="326"/>
      <c r="C87" s="326"/>
      <c r="D87" s="326"/>
      <c r="E87" s="326"/>
      <c r="F87" s="326"/>
      <c r="G87" s="326"/>
      <c r="H87" s="327"/>
    </row>
    <row r="88" spans="1:8" ht="15.75" x14ac:dyDescent="0.25">
      <c r="A88" s="310" t="s">
        <v>175</v>
      </c>
      <c r="B88" s="311"/>
      <c r="C88" s="311"/>
      <c r="D88" s="311"/>
      <c r="E88" s="311"/>
      <c r="F88" s="311"/>
      <c r="G88" s="311"/>
      <c r="H88" s="312"/>
    </row>
    <row r="89" spans="1:8" ht="45.6" customHeight="1" thickBot="1" x14ac:dyDescent="0.3">
      <c r="A89" s="403" t="s">
        <v>176</v>
      </c>
      <c r="B89" s="404"/>
      <c r="C89" s="404"/>
      <c r="D89" s="404"/>
      <c r="E89" s="404"/>
      <c r="F89" s="404"/>
      <c r="G89" s="404"/>
      <c r="H89" s="405"/>
    </row>
    <row r="90" spans="1:8" ht="59.45" customHeight="1" thickBot="1" x14ac:dyDescent="0.3">
      <c r="A90" s="316" t="s">
        <v>177</v>
      </c>
      <c r="B90" s="317"/>
      <c r="C90" s="317"/>
      <c r="D90" s="317"/>
      <c r="E90" s="317"/>
      <c r="F90" s="317"/>
      <c r="G90" s="317"/>
      <c r="H90" s="318"/>
    </row>
  </sheetData>
  <mergeCells count="129">
    <mergeCell ref="A2:H3"/>
    <mergeCell ref="A4:B13"/>
    <mergeCell ref="C4:H4"/>
    <mergeCell ref="C5:H5"/>
    <mergeCell ref="D6:H6"/>
    <mergeCell ref="C11:H11"/>
    <mergeCell ref="C12:H12"/>
    <mergeCell ref="C13:D13"/>
    <mergeCell ref="E13:F13"/>
    <mergeCell ref="G13:H13"/>
    <mergeCell ref="A16:B16"/>
    <mergeCell ref="C16:D16"/>
    <mergeCell ref="E16:F16"/>
    <mergeCell ref="G16:H16"/>
    <mergeCell ref="A17:B17"/>
    <mergeCell ref="C17:D17"/>
    <mergeCell ref="E17:F17"/>
    <mergeCell ref="G17:H17"/>
    <mergeCell ref="A14:B14"/>
    <mergeCell ref="C14:D14"/>
    <mergeCell ref="E14:F14"/>
    <mergeCell ref="G14:H14"/>
    <mergeCell ref="A15:B15"/>
    <mergeCell ref="C15:D15"/>
    <mergeCell ref="E15:F15"/>
    <mergeCell ref="G15:H15"/>
    <mergeCell ref="B20:H20"/>
    <mergeCell ref="A21:H21"/>
    <mergeCell ref="A22:H22"/>
    <mergeCell ref="A23:H23"/>
    <mergeCell ref="A24:H24"/>
    <mergeCell ref="A25:H25"/>
    <mergeCell ref="A18:B18"/>
    <mergeCell ref="C18:D18"/>
    <mergeCell ref="E18:F18"/>
    <mergeCell ref="G18:H18"/>
    <mergeCell ref="A19:B19"/>
    <mergeCell ref="C19:D19"/>
    <mergeCell ref="E19:F19"/>
    <mergeCell ref="G19:H19"/>
    <mergeCell ref="C42:D42"/>
    <mergeCell ref="E42:F42"/>
    <mergeCell ref="G42:H42"/>
    <mergeCell ref="A43:B43"/>
    <mergeCell ref="C43:D43"/>
    <mergeCell ref="E43:F43"/>
    <mergeCell ref="G43:H43"/>
    <mergeCell ref="A26:H26"/>
    <mergeCell ref="A27:H27"/>
    <mergeCell ref="A28:H28"/>
    <mergeCell ref="A31:H32"/>
    <mergeCell ref="A33:B42"/>
    <mergeCell ref="C33:H33"/>
    <mergeCell ref="C34:H34"/>
    <mergeCell ref="D35:H35"/>
    <mergeCell ref="C40:H40"/>
    <mergeCell ref="C41:H41"/>
    <mergeCell ref="A46:B46"/>
    <mergeCell ref="C46:D46"/>
    <mergeCell ref="E46:F46"/>
    <mergeCell ref="G46:H46"/>
    <mergeCell ref="A47:B47"/>
    <mergeCell ref="C47:D47"/>
    <mergeCell ref="E47:F47"/>
    <mergeCell ref="G47:H47"/>
    <mergeCell ref="A44:B44"/>
    <mergeCell ref="C44:D44"/>
    <mergeCell ref="E44:F44"/>
    <mergeCell ref="G44:H44"/>
    <mergeCell ref="A45:B45"/>
    <mergeCell ref="C45:D45"/>
    <mergeCell ref="E45:F45"/>
    <mergeCell ref="G45:H45"/>
    <mergeCell ref="A51:H51"/>
    <mergeCell ref="A52:H52"/>
    <mergeCell ref="A53:H53"/>
    <mergeCell ref="A54:H54"/>
    <mergeCell ref="A55:H55"/>
    <mergeCell ref="A56:H56"/>
    <mergeCell ref="A48:B48"/>
    <mergeCell ref="C48:D48"/>
    <mergeCell ref="E48:F48"/>
    <mergeCell ref="G48:H48"/>
    <mergeCell ref="B49:H49"/>
    <mergeCell ref="A50:H50"/>
    <mergeCell ref="A57:H57"/>
    <mergeCell ref="A64:H65"/>
    <mergeCell ref="A66:B75"/>
    <mergeCell ref="C66:H66"/>
    <mergeCell ref="C67:H67"/>
    <mergeCell ref="D68:H68"/>
    <mergeCell ref="C73:H73"/>
    <mergeCell ref="C74:H74"/>
    <mergeCell ref="C75:D75"/>
    <mergeCell ref="E75:F75"/>
    <mergeCell ref="G75:H75"/>
    <mergeCell ref="A76:B76"/>
    <mergeCell ref="C76:D76"/>
    <mergeCell ref="E76:F76"/>
    <mergeCell ref="G76:H76"/>
    <mergeCell ref="A77:B77"/>
    <mergeCell ref="C77:D77"/>
    <mergeCell ref="E77:F77"/>
    <mergeCell ref="G77:H77"/>
    <mergeCell ref="A80:B80"/>
    <mergeCell ref="C80:D80"/>
    <mergeCell ref="E80:F80"/>
    <mergeCell ref="G80:H80"/>
    <mergeCell ref="A81:B81"/>
    <mergeCell ref="C81:D81"/>
    <mergeCell ref="E81:F81"/>
    <mergeCell ref="G81:H81"/>
    <mergeCell ref="A78:B78"/>
    <mergeCell ref="C78:D78"/>
    <mergeCell ref="E78:F78"/>
    <mergeCell ref="G78:H78"/>
    <mergeCell ref="A79:B79"/>
    <mergeCell ref="C79:D79"/>
    <mergeCell ref="E79:F79"/>
    <mergeCell ref="G79:H79"/>
    <mergeCell ref="A88:H88"/>
    <mergeCell ref="A89:H89"/>
    <mergeCell ref="A90:H90"/>
    <mergeCell ref="B82:H82"/>
    <mergeCell ref="A83:H83"/>
    <mergeCell ref="A84:H84"/>
    <mergeCell ref="A85:H85"/>
    <mergeCell ref="A86:H86"/>
    <mergeCell ref="A87:H8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448C-3395-4287-93E5-5D40D28EC74E}">
  <dimension ref="A1:Y49"/>
  <sheetViews>
    <sheetView workbookViewId="0">
      <selection activeCell="A2" sqref="A2:A5"/>
    </sheetView>
  </sheetViews>
  <sheetFormatPr defaultRowHeight="15" x14ac:dyDescent="0.25"/>
  <cols>
    <col min="1" max="1" width="14.7109375" bestFit="1" customWidth="1"/>
    <col min="2" max="2" width="18.28515625" bestFit="1" customWidth="1"/>
    <col min="3" max="4" width="12.28515625" bestFit="1" customWidth="1"/>
    <col min="5" max="5" width="8.7109375" bestFit="1" customWidth="1"/>
    <col min="6" max="6" width="16.28515625" bestFit="1" customWidth="1"/>
    <col min="7" max="7" width="9.7109375" bestFit="1" customWidth="1"/>
    <col min="8" max="8" width="17.28515625" bestFit="1" customWidth="1"/>
    <col min="9" max="9" width="10.7109375" bestFit="1" customWidth="1"/>
    <col min="10" max="10" width="18.28515625" bestFit="1" customWidth="1"/>
    <col min="11" max="11" width="11.7109375" bestFit="1" customWidth="1"/>
    <col min="12" max="12" width="19.42578125" bestFit="1" customWidth="1"/>
    <col min="13" max="13" width="7.28515625" bestFit="1" customWidth="1"/>
    <col min="14" max="14" width="6.28515625" bestFit="1" customWidth="1"/>
    <col min="15" max="15" width="11.7109375" bestFit="1" customWidth="1"/>
    <col min="16" max="16" width="10" bestFit="1" customWidth="1"/>
    <col min="17" max="17" width="6" bestFit="1" customWidth="1"/>
    <col min="18" max="18" width="12.85546875" bestFit="1" customWidth="1"/>
    <col min="19" max="19" width="6.85546875" bestFit="1" customWidth="1"/>
    <col min="20" max="20" width="14.7109375" bestFit="1" customWidth="1"/>
    <col min="21" max="21" width="6" bestFit="1" customWidth="1"/>
    <col min="22" max="22" width="13.42578125" bestFit="1" customWidth="1"/>
    <col min="23" max="23" width="6" bestFit="1" customWidth="1"/>
    <col min="24" max="24" width="12.7109375" bestFit="1" customWidth="1"/>
    <col min="25" max="25" width="14.140625" bestFit="1" customWidth="1"/>
  </cols>
  <sheetData>
    <row r="1" spans="1:25" x14ac:dyDescent="0.25">
      <c r="A1" t="s">
        <v>201</v>
      </c>
      <c r="B1" t="s">
        <v>202</v>
      </c>
      <c r="C1" t="s">
        <v>203</v>
      </c>
      <c r="D1" t="s">
        <v>204</v>
      </c>
      <c r="E1" t="s">
        <v>205</v>
      </c>
      <c r="F1" t="s">
        <v>206</v>
      </c>
      <c r="G1" t="s">
        <v>207</v>
      </c>
      <c r="H1" t="s">
        <v>208</v>
      </c>
      <c r="I1" t="s">
        <v>209</v>
      </c>
      <c r="J1" t="s">
        <v>210</v>
      </c>
      <c r="K1" t="s">
        <v>211</v>
      </c>
      <c r="L1" t="s">
        <v>212</v>
      </c>
      <c r="M1" t="s">
        <v>213</v>
      </c>
      <c r="N1" t="s">
        <v>214</v>
      </c>
      <c r="O1" t="s">
        <v>215</v>
      </c>
      <c r="P1" t="s">
        <v>216</v>
      </c>
      <c r="Q1" t="s">
        <v>6</v>
      </c>
      <c r="R1" t="s">
        <v>217</v>
      </c>
      <c r="S1" t="s">
        <v>4</v>
      </c>
      <c r="T1" t="s">
        <v>218</v>
      </c>
      <c r="U1" t="s">
        <v>219</v>
      </c>
      <c r="V1" t="s">
        <v>220</v>
      </c>
      <c r="W1" t="s">
        <v>5</v>
      </c>
      <c r="X1" t="s">
        <v>221</v>
      </c>
      <c r="Y1" t="s">
        <v>222</v>
      </c>
    </row>
    <row r="2" spans="1:25" x14ac:dyDescent="0.25">
      <c r="A2" t="s">
        <v>223</v>
      </c>
      <c r="B2" s="60">
        <v>46170</v>
      </c>
      <c r="C2" t="s">
        <v>224</v>
      </c>
      <c r="D2" t="s">
        <v>225</v>
      </c>
      <c r="E2">
        <v>8.4700000000000006</v>
      </c>
      <c r="F2">
        <v>16</v>
      </c>
      <c r="G2">
        <v>9.36</v>
      </c>
      <c r="H2">
        <v>16</v>
      </c>
      <c r="I2">
        <v>10.26</v>
      </c>
      <c r="J2">
        <v>10</v>
      </c>
      <c r="K2">
        <v>13.07</v>
      </c>
      <c r="L2">
        <v>18</v>
      </c>
      <c r="M2">
        <v>246</v>
      </c>
      <c r="N2">
        <v>1</v>
      </c>
      <c r="O2">
        <v>120</v>
      </c>
      <c r="P2">
        <v>124</v>
      </c>
      <c r="Q2">
        <v>19.59</v>
      </c>
      <c r="R2">
        <v>13</v>
      </c>
      <c r="S2">
        <v>42.06</v>
      </c>
      <c r="T2">
        <v>16</v>
      </c>
      <c r="U2">
        <v>3.51</v>
      </c>
      <c r="V2">
        <v>12</v>
      </c>
      <c r="W2">
        <v>29.36</v>
      </c>
      <c r="X2">
        <v>12</v>
      </c>
      <c r="Y2">
        <v>0</v>
      </c>
    </row>
    <row r="3" spans="1:25" x14ac:dyDescent="0.25">
      <c r="A3" t="s">
        <v>226</v>
      </c>
      <c r="B3" s="60">
        <v>46170</v>
      </c>
      <c r="C3" t="s">
        <v>224</v>
      </c>
      <c r="D3" t="s">
        <v>225</v>
      </c>
      <c r="E3">
        <v>6.21</v>
      </c>
      <c r="F3">
        <v>16</v>
      </c>
      <c r="G3">
        <v>7.46</v>
      </c>
      <c r="H3">
        <v>18</v>
      </c>
      <c r="I3">
        <v>9.56</v>
      </c>
      <c r="J3">
        <v>13</v>
      </c>
      <c r="K3">
        <v>11.87</v>
      </c>
      <c r="L3">
        <v>19</v>
      </c>
      <c r="M3">
        <v>433</v>
      </c>
      <c r="N3">
        <v>0</v>
      </c>
      <c r="O3">
        <v>60</v>
      </c>
      <c r="P3">
        <v>30</v>
      </c>
      <c r="Q3">
        <v>44.97</v>
      </c>
      <c r="R3">
        <v>16</v>
      </c>
      <c r="S3">
        <v>48.24</v>
      </c>
      <c r="T3">
        <v>17</v>
      </c>
      <c r="U3">
        <v>13.76</v>
      </c>
      <c r="V3">
        <v>10</v>
      </c>
      <c r="W3">
        <v>57.28</v>
      </c>
      <c r="X3">
        <v>10</v>
      </c>
      <c r="Y3">
        <v>0</v>
      </c>
    </row>
    <row r="4" spans="1:25" x14ac:dyDescent="0.25">
      <c r="A4" t="s">
        <v>227</v>
      </c>
      <c r="B4" s="60">
        <v>46170</v>
      </c>
      <c r="C4" t="s">
        <v>224</v>
      </c>
      <c r="D4" t="s">
        <v>225</v>
      </c>
      <c r="E4">
        <v>7.68</v>
      </c>
      <c r="F4">
        <v>17</v>
      </c>
      <c r="G4">
        <v>9.14</v>
      </c>
      <c r="H4">
        <v>18</v>
      </c>
      <c r="I4">
        <v>10.75</v>
      </c>
      <c r="J4">
        <v>1</v>
      </c>
      <c r="K4">
        <v>12.91</v>
      </c>
      <c r="L4">
        <v>18</v>
      </c>
      <c r="M4">
        <v>224</v>
      </c>
      <c r="N4">
        <v>0</v>
      </c>
      <c r="O4">
        <v>74</v>
      </c>
      <c r="P4">
        <v>52</v>
      </c>
      <c r="Q4">
        <v>33.840000000000003</v>
      </c>
      <c r="R4">
        <v>16</v>
      </c>
      <c r="S4">
        <v>41.73</v>
      </c>
      <c r="T4">
        <v>17</v>
      </c>
      <c r="U4">
        <v>7.09</v>
      </c>
      <c r="V4">
        <v>10</v>
      </c>
      <c r="W4">
        <v>39.65</v>
      </c>
      <c r="X4">
        <v>16</v>
      </c>
      <c r="Y4">
        <v>0</v>
      </c>
    </row>
    <row r="5" spans="1:25" x14ac:dyDescent="0.25">
      <c r="A5" t="s">
        <v>228</v>
      </c>
      <c r="B5" s="60">
        <v>46170</v>
      </c>
      <c r="C5" t="s">
        <v>224</v>
      </c>
      <c r="D5" t="s">
        <v>225</v>
      </c>
      <c r="E5">
        <v>7.44</v>
      </c>
      <c r="F5">
        <v>16</v>
      </c>
      <c r="G5">
        <v>9.15</v>
      </c>
      <c r="H5">
        <v>18</v>
      </c>
      <c r="I5">
        <v>12.84</v>
      </c>
      <c r="J5">
        <v>19</v>
      </c>
      <c r="K5">
        <v>14.74</v>
      </c>
      <c r="L5">
        <v>20</v>
      </c>
      <c r="M5">
        <v>21</v>
      </c>
      <c r="N5">
        <v>1</v>
      </c>
      <c r="O5">
        <v>123</v>
      </c>
      <c r="P5">
        <v>128</v>
      </c>
      <c r="Q5">
        <v>26.67</v>
      </c>
      <c r="R5">
        <v>16</v>
      </c>
      <c r="S5">
        <v>36.18</v>
      </c>
      <c r="T5">
        <v>17</v>
      </c>
      <c r="U5">
        <v>4.37</v>
      </c>
      <c r="V5">
        <v>23</v>
      </c>
      <c r="W5">
        <v>29.58</v>
      </c>
      <c r="X5">
        <v>23</v>
      </c>
      <c r="Y5">
        <v>0</v>
      </c>
    </row>
    <row r="6" spans="1:25" x14ac:dyDescent="0.25">
      <c r="A6" t="s">
        <v>223</v>
      </c>
      <c r="B6" s="60">
        <v>46171</v>
      </c>
      <c r="C6" t="s">
        <v>224</v>
      </c>
      <c r="D6" t="s">
        <v>225</v>
      </c>
      <c r="E6">
        <v>8.6300000000000008</v>
      </c>
      <c r="F6">
        <v>16</v>
      </c>
      <c r="G6">
        <v>10.51</v>
      </c>
      <c r="H6">
        <v>18</v>
      </c>
      <c r="I6">
        <v>10.59</v>
      </c>
      <c r="J6">
        <v>0</v>
      </c>
      <c r="K6">
        <v>13.34</v>
      </c>
      <c r="L6">
        <v>17</v>
      </c>
      <c r="M6">
        <v>249</v>
      </c>
      <c r="N6">
        <v>1</v>
      </c>
      <c r="O6">
        <v>123</v>
      </c>
      <c r="P6">
        <v>128</v>
      </c>
      <c r="Q6">
        <v>16.96</v>
      </c>
      <c r="R6">
        <v>16</v>
      </c>
      <c r="S6">
        <v>38</v>
      </c>
      <c r="T6">
        <v>17</v>
      </c>
      <c r="U6">
        <v>1.98</v>
      </c>
      <c r="V6">
        <v>14</v>
      </c>
      <c r="W6">
        <v>21.66</v>
      </c>
      <c r="X6">
        <v>14</v>
      </c>
      <c r="Y6">
        <v>0</v>
      </c>
    </row>
    <row r="7" spans="1:25" x14ac:dyDescent="0.25">
      <c r="A7" t="s">
        <v>226</v>
      </c>
      <c r="B7" s="60">
        <v>46171</v>
      </c>
      <c r="C7" t="s">
        <v>224</v>
      </c>
      <c r="D7" t="s">
        <v>225</v>
      </c>
      <c r="E7">
        <v>5.08</v>
      </c>
      <c r="F7">
        <v>14</v>
      </c>
      <c r="G7">
        <v>8.66</v>
      </c>
      <c r="H7">
        <v>19</v>
      </c>
      <c r="I7">
        <v>9.67</v>
      </c>
      <c r="J7">
        <v>0</v>
      </c>
      <c r="K7">
        <v>12.04</v>
      </c>
      <c r="L7">
        <v>14</v>
      </c>
      <c r="M7">
        <v>436</v>
      </c>
      <c r="N7">
        <v>0</v>
      </c>
      <c r="O7">
        <v>60</v>
      </c>
      <c r="P7">
        <v>30</v>
      </c>
      <c r="Q7">
        <v>52.36</v>
      </c>
      <c r="R7">
        <v>15</v>
      </c>
      <c r="S7">
        <v>46.39</v>
      </c>
      <c r="T7">
        <v>15</v>
      </c>
      <c r="U7">
        <v>6.64</v>
      </c>
      <c r="V7">
        <v>0</v>
      </c>
      <c r="W7">
        <v>39.58</v>
      </c>
      <c r="X7">
        <v>0</v>
      </c>
      <c r="Y7">
        <v>0</v>
      </c>
    </row>
    <row r="8" spans="1:25" x14ac:dyDescent="0.25">
      <c r="A8" t="s">
        <v>227</v>
      </c>
      <c r="B8" s="60">
        <v>46171</v>
      </c>
      <c r="C8" t="s">
        <v>224</v>
      </c>
      <c r="D8" t="s">
        <v>225</v>
      </c>
      <c r="E8">
        <v>7.44</v>
      </c>
      <c r="F8">
        <v>16</v>
      </c>
      <c r="G8">
        <v>10.37</v>
      </c>
      <c r="H8">
        <v>19</v>
      </c>
      <c r="I8">
        <v>11.88</v>
      </c>
      <c r="J8">
        <v>0</v>
      </c>
      <c r="K8">
        <v>13.03</v>
      </c>
      <c r="L8">
        <v>0</v>
      </c>
      <c r="M8">
        <v>227</v>
      </c>
      <c r="N8">
        <v>0</v>
      </c>
      <c r="O8">
        <v>78</v>
      </c>
      <c r="P8">
        <v>59</v>
      </c>
      <c r="Q8">
        <v>32.25</v>
      </c>
      <c r="R8">
        <v>16</v>
      </c>
      <c r="S8">
        <v>38.409999999999997</v>
      </c>
      <c r="T8">
        <v>16</v>
      </c>
      <c r="U8">
        <v>5.0999999999999996</v>
      </c>
      <c r="V8">
        <v>19</v>
      </c>
      <c r="W8">
        <v>33.78</v>
      </c>
      <c r="X8">
        <v>19</v>
      </c>
      <c r="Y8">
        <v>0</v>
      </c>
    </row>
    <row r="9" spans="1:25" x14ac:dyDescent="0.25">
      <c r="A9" t="s">
        <v>228</v>
      </c>
      <c r="B9" s="60">
        <v>46171</v>
      </c>
      <c r="C9" t="s">
        <v>224</v>
      </c>
      <c r="D9" t="s">
        <v>225</v>
      </c>
      <c r="E9">
        <v>5.79</v>
      </c>
      <c r="F9">
        <v>14</v>
      </c>
      <c r="G9">
        <v>7.66</v>
      </c>
      <c r="H9">
        <v>17</v>
      </c>
      <c r="I9">
        <v>12.08</v>
      </c>
      <c r="J9">
        <v>18</v>
      </c>
      <c r="K9">
        <v>14.39</v>
      </c>
      <c r="L9">
        <v>19</v>
      </c>
      <c r="M9">
        <v>25</v>
      </c>
      <c r="N9">
        <v>1</v>
      </c>
      <c r="O9">
        <v>127</v>
      </c>
      <c r="P9">
        <v>135</v>
      </c>
      <c r="Q9">
        <v>39.520000000000003</v>
      </c>
      <c r="R9">
        <v>15</v>
      </c>
      <c r="S9">
        <v>39.32</v>
      </c>
      <c r="T9">
        <v>15</v>
      </c>
      <c r="U9">
        <v>4.08</v>
      </c>
      <c r="V9">
        <v>15</v>
      </c>
      <c r="W9">
        <v>31.1</v>
      </c>
      <c r="X9">
        <v>15</v>
      </c>
      <c r="Y9">
        <v>0</v>
      </c>
    </row>
    <row r="10" spans="1:25" x14ac:dyDescent="0.25">
      <c r="A10" t="s">
        <v>223</v>
      </c>
      <c r="B10" s="60">
        <v>46172</v>
      </c>
      <c r="C10" t="s">
        <v>224</v>
      </c>
      <c r="D10" t="s">
        <v>225</v>
      </c>
      <c r="E10">
        <v>8.74</v>
      </c>
      <c r="F10">
        <v>12</v>
      </c>
      <c r="G10">
        <v>10.87</v>
      </c>
      <c r="H10">
        <v>12</v>
      </c>
      <c r="I10">
        <v>13.36</v>
      </c>
      <c r="J10">
        <v>14</v>
      </c>
      <c r="K10">
        <v>13.34</v>
      </c>
      <c r="L10">
        <v>10</v>
      </c>
      <c r="M10">
        <v>253</v>
      </c>
      <c r="N10">
        <v>1</v>
      </c>
      <c r="O10">
        <v>125</v>
      </c>
      <c r="P10">
        <v>132</v>
      </c>
      <c r="Q10">
        <v>18.649999999999999</v>
      </c>
      <c r="R10">
        <v>12</v>
      </c>
      <c r="S10">
        <v>37.909999999999997</v>
      </c>
      <c r="T10">
        <v>12</v>
      </c>
      <c r="U10">
        <v>2.23</v>
      </c>
      <c r="V10">
        <v>12</v>
      </c>
      <c r="W10">
        <v>23.2</v>
      </c>
      <c r="X10">
        <v>12</v>
      </c>
      <c r="Y10">
        <v>0</v>
      </c>
    </row>
    <row r="11" spans="1:25" x14ac:dyDescent="0.25">
      <c r="A11" t="s">
        <v>226</v>
      </c>
      <c r="B11" s="60">
        <v>46172</v>
      </c>
      <c r="C11" t="s">
        <v>224</v>
      </c>
      <c r="D11" t="s">
        <v>225</v>
      </c>
      <c r="E11">
        <v>6.72</v>
      </c>
      <c r="F11">
        <v>18</v>
      </c>
      <c r="G11">
        <v>10.84</v>
      </c>
      <c r="H11">
        <v>18</v>
      </c>
      <c r="I11">
        <v>11.46</v>
      </c>
      <c r="J11">
        <v>0</v>
      </c>
      <c r="K11">
        <v>12.04</v>
      </c>
      <c r="L11">
        <v>15</v>
      </c>
      <c r="M11">
        <v>440</v>
      </c>
      <c r="N11">
        <v>0</v>
      </c>
      <c r="O11">
        <v>60</v>
      </c>
      <c r="P11">
        <v>30</v>
      </c>
      <c r="Q11">
        <v>34.93</v>
      </c>
      <c r="R11">
        <v>18</v>
      </c>
      <c r="S11">
        <v>43.34</v>
      </c>
      <c r="T11">
        <v>18</v>
      </c>
      <c r="U11">
        <v>4.13</v>
      </c>
      <c r="V11">
        <v>16</v>
      </c>
      <c r="W11">
        <v>32.299999999999997</v>
      </c>
      <c r="X11">
        <v>16</v>
      </c>
      <c r="Y11">
        <v>0</v>
      </c>
    </row>
    <row r="12" spans="1:25" x14ac:dyDescent="0.25">
      <c r="A12" t="s">
        <v>227</v>
      </c>
      <c r="B12" s="60">
        <v>46172</v>
      </c>
      <c r="C12" t="s">
        <v>224</v>
      </c>
      <c r="D12" t="s">
        <v>225</v>
      </c>
      <c r="E12">
        <v>8.42</v>
      </c>
      <c r="F12">
        <v>16</v>
      </c>
      <c r="G12">
        <v>10.24</v>
      </c>
      <c r="H12">
        <v>18</v>
      </c>
      <c r="I12">
        <v>13.82</v>
      </c>
      <c r="J12">
        <v>21</v>
      </c>
      <c r="K12">
        <v>13.42</v>
      </c>
      <c r="L12">
        <v>7</v>
      </c>
      <c r="M12">
        <v>227</v>
      </c>
      <c r="N12">
        <v>0</v>
      </c>
      <c r="O12">
        <v>82</v>
      </c>
      <c r="P12">
        <v>65</v>
      </c>
      <c r="Q12">
        <v>24.27</v>
      </c>
      <c r="R12">
        <v>16</v>
      </c>
      <c r="S12">
        <v>37.44</v>
      </c>
      <c r="T12">
        <v>16</v>
      </c>
      <c r="U12">
        <v>4.45</v>
      </c>
      <c r="V12">
        <v>23</v>
      </c>
      <c r="W12">
        <v>30.39</v>
      </c>
      <c r="X12">
        <v>23</v>
      </c>
      <c r="Y12">
        <v>0</v>
      </c>
    </row>
    <row r="13" spans="1:25" x14ac:dyDescent="0.25">
      <c r="A13" t="s">
        <v>228</v>
      </c>
      <c r="B13" s="60">
        <v>46172</v>
      </c>
      <c r="C13" t="s">
        <v>224</v>
      </c>
      <c r="D13" t="s">
        <v>225</v>
      </c>
      <c r="E13">
        <v>7.39</v>
      </c>
      <c r="F13">
        <v>17</v>
      </c>
      <c r="G13">
        <v>9.9600000000000009</v>
      </c>
      <c r="H13">
        <v>0</v>
      </c>
      <c r="I13">
        <v>12.19</v>
      </c>
      <c r="J13">
        <v>13</v>
      </c>
      <c r="K13">
        <v>14.16</v>
      </c>
      <c r="L13">
        <v>18</v>
      </c>
      <c r="M13">
        <v>29</v>
      </c>
      <c r="N13">
        <v>1</v>
      </c>
      <c r="O13">
        <v>127</v>
      </c>
      <c r="P13">
        <v>135</v>
      </c>
      <c r="Q13">
        <v>27.59</v>
      </c>
      <c r="R13">
        <v>16</v>
      </c>
      <c r="S13">
        <v>37.799999999999997</v>
      </c>
      <c r="T13">
        <v>18</v>
      </c>
      <c r="U13">
        <v>3.39</v>
      </c>
      <c r="V13">
        <v>16</v>
      </c>
      <c r="W13">
        <v>27.96</v>
      </c>
      <c r="X13">
        <v>16</v>
      </c>
      <c r="Y13">
        <v>0</v>
      </c>
    </row>
    <row r="14" spans="1:25" x14ac:dyDescent="0.25">
      <c r="A14" t="s">
        <v>223</v>
      </c>
      <c r="B14" s="60">
        <v>46173</v>
      </c>
      <c r="C14" t="s">
        <v>224</v>
      </c>
      <c r="D14" t="s">
        <v>225</v>
      </c>
      <c r="E14">
        <v>11.62</v>
      </c>
      <c r="F14">
        <v>16</v>
      </c>
      <c r="G14">
        <v>15.63</v>
      </c>
      <c r="H14">
        <v>18</v>
      </c>
      <c r="I14">
        <v>13.79</v>
      </c>
      <c r="J14">
        <v>0</v>
      </c>
      <c r="K14">
        <v>13.45</v>
      </c>
      <c r="L14">
        <v>6</v>
      </c>
      <c r="M14">
        <v>253</v>
      </c>
      <c r="N14">
        <v>1</v>
      </c>
      <c r="O14">
        <v>127</v>
      </c>
      <c r="P14">
        <v>136</v>
      </c>
      <c r="Q14">
        <v>7.46</v>
      </c>
      <c r="R14">
        <v>16</v>
      </c>
      <c r="S14">
        <v>29.06</v>
      </c>
      <c r="T14">
        <v>16</v>
      </c>
      <c r="U14">
        <v>1.56</v>
      </c>
      <c r="V14">
        <v>15</v>
      </c>
      <c r="W14">
        <v>17.079999999999998</v>
      </c>
      <c r="X14">
        <v>15</v>
      </c>
      <c r="Y14">
        <v>0</v>
      </c>
    </row>
    <row r="15" spans="1:25" x14ac:dyDescent="0.25">
      <c r="A15" t="s">
        <v>226</v>
      </c>
      <c r="B15" s="60">
        <v>46173</v>
      </c>
      <c r="C15" t="s">
        <v>224</v>
      </c>
      <c r="D15" t="s">
        <v>225</v>
      </c>
      <c r="E15">
        <v>14.29</v>
      </c>
      <c r="F15">
        <v>18</v>
      </c>
      <c r="G15">
        <v>14.89</v>
      </c>
      <c r="H15">
        <v>21</v>
      </c>
      <c r="I15">
        <v>12.29</v>
      </c>
      <c r="J15">
        <v>0</v>
      </c>
      <c r="K15">
        <v>12.16</v>
      </c>
      <c r="L15">
        <v>8</v>
      </c>
      <c r="M15">
        <v>442</v>
      </c>
      <c r="N15">
        <v>0</v>
      </c>
      <c r="O15">
        <v>60</v>
      </c>
      <c r="P15">
        <v>30</v>
      </c>
      <c r="Q15">
        <v>5.25</v>
      </c>
      <c r="R15">
        <v>16</v>
      </c>
      <c r="S15">
        <v>34.44</v>
      </c>
      <c r="T15">
        <v>17</v>
      </c>
      <c r="U15">
        <v>4.2</v>
      </c>
      <c r="V15">
        <v>16</v>
      </c>
      <c r="W15">
        <v>29.41</v>
      </c>
      <c r="X15">
        <v>16</v>
      </c>
      <c r="Y15">
        <v>0</v>
      </c>
    </row>
    <row r="16" spans="1:25" x14ac:dyDescent="0.25">
      <c r="A16" t="s">
        <v>227</v>
      </c>
      <c r="B16" s="60">
        <v>46173</v>
      </c>
      <c r="C16" t="s">
        <v>224</v>
      </c>
      <c r="D16" t="s">
        <v>225</v>
      </c>
      <c r="E16">
        <v>11.75</v>
      </c>
      <c r="F16">
        <v>16</v>
      </c>
      <c r="G16">
        <v>11.57</v>
      </c>
      <c r="H16">
        <v>0</v>
      </c>
      <c r="I16">
        <v>13.45</v>
      </c>
      <c r="J16">
        <v>18</v>
      </c>
      <c r="K16">
        <v>13.6</v>
      </c>
      <c r="L16">
        <v>18</v>
      </c>
      <c r="M16">
        <v>225</v>
      </c>
      <c r="N16">
        <v>0</v>
      </c>
      <c r="O16">
        <v>87</v>
      </c>
      <c r="P16">
        <v>72</v>
      </c>
      <c r="Q16">
        <v>9.8000000000000007</v>
      </c>
      <c r="R16">
        <v>16</v>
      </c>
      <c r="S16">
        <v>34.21</v>
      </c>
      <c r="T16">
        <v>16</v>
      </c>
      <c r="U16">
        <v>3.77</v>
      </c>
      <c r="V16">
        <v>9</v>
      </c>
      <c r="W16">
        <v>27.32</v>
      </c>
      <c r="X16">
        <v>0</v>
      </c>
      <c r="Y16">
        <v>0</v>
      </c>
    </row>
    <row r="17" spans="1:25" x14ac:dyDescent="0.25">
      <c r="A17" t="s">
        <v>228</v>
      </c>
      <c r="B17" s="60">
        <v>46173</v>
      </c>
      <c r="C17" t="s">
        <v>224</v>
      </c>
      <c r="D17" t="s">
        <v>225</v>
      </c>
      <c r="E17">
        <v>13.41</v>
      </c>
      <c r="F17">
        <v>15</v>
      </c>
      <c r="G17">
        <v>10.74</v>
      </c>
      <c r="H17">
        <v>0</v>
      </c>
      <c r="I17">
        <v>12.43</v>
      </c>
      <c r="J17">
        <v>0</v>
      </c>
      <c r="K17">
        <v>14.3</v>
      </c>
      <c r="L17">
        <v>16</v>
      </c>
      <c r="M17">
        <v>31</v>
      </c>
      <c r="N17">
        <v>1</v>
      </c>
      <c r="O17">
        <v>127</v>
      </c>
      <c r="P17">
        <v>136</v>
      </c>
      <c r="Q17">
        <v>5.72</v>
      </c>
      <c r="R17">
        <v>15</v>
      </c>
      <c r="S17">
        <v>31.18</v>
      </c>
      <c r="T17">
        <v>15</v>
      </c>
      <c r="U17">
        <v>2.67</v>
      </c>
      <c r="V17">
        <v>5</v>
      </c>
      <c r="W17">
        <v>21.92</v>
      </c>
      <c r="X17">
        <v>5</v>
      </c>
      <c r="Y17">
        <v>0</v>
      </c>
    </row>
    <row r="18" spans="1:25" x14ac:dyDescent="0.25">
      <c r="A18" t="s">
        <v>223</v>
      </c>
      <c r="B18" s="60">
        <v>46174</v>
      </c>
      <c r="C18" t="s">
        <v>224</v>
      </c>
      <c r="D18" t="s">
        <v>225</v>
      </c>
      <c r="E18">
        <v>10.71</v>
      </c>
      <c r="F18">
        <v>13</v>
      </c>
      <c r="G18">
        <v>15.27</v>
      </c>
      <c r="H18">
        <v>13</v>
      </c>
      <c r="I18">
        <v>17.37</v>
      </c>
      <c r="J18">
        <v>21</v>
      </c>
      <c r="K18">
        <v>14.2</v>
      </c>
      <c r="L18">
        <v>8</v>
      </c>
      <c r="M18">
        <v>184</v>
      </c>
      <c r="N18">
        <v>1</v>
      </c>
      <c r="O18">
        <v>127</v>
      </c>
      <c r="P18">
        <v>136</v>
      </c>
      <c r="Q18">
        <v>10.1</v>
      </c>
      <c r="R18">
        <v>13</v>
      </c>
      <c r="S18">
        <v>29.09</v>
      </c>
      <c r="T18">
        <v>13</v>
      </c>
      <c r="U18">
        <v>2.46</v>
      </c>
      <c r="V18">
        <v>20</v>
      </c>
      <c r="W18">
        <v>20.36</v>
      </c>
      <c r="X18">
        <v>20</v>
      </c>
      <c r="Y18">
        <v>0</v>
      </c>
    </row>
    <row r="19" spans="1:25" x14ac:dyDescent="0.25">
      <c r="A19" t="s">
        <v>226</v>
      </c>
      <c r="B19" s="60">
        <v>46174</v>
      </c>
      <c r="C19" t="s">
        <v>224</v>
      </c>
      <c r="D19" t="s">
        <v>225</v>
      </c>
      <c r="E19">
        <v>4.3099999999999996</v>
      </c>
      <c r="F19">
        <v>17</v>
      </c>
      <c r="G19">
        <v>9.66</v>
      </c>
      <c r="H19">
        <v>19</v>
      </c>
      <c r="I19">
        <v>15.15</v>
      </c>
      <c r="J19">
        <v>7</v>
      </c>
      <c r="K19">
        <v>12.37</v>
      </c>
      <c r="L19">
        <v>7</v>
      </c>
      <c r="M19">
        <v>443</v>
      </c>
      <c r="N19">
        <v>0</v>
      </c>
      <c r="O19">
        <v>60</v>
      </c>
      <c r="P19">
        <v>30</v>
      </c>
      <c r="Q19">
        <v>56</v>
      </c>
      <c r="R19">
        <v>18</v>
      </c>
      <c r="S19">
        <v>38.99</v>
      </c>
      <c r="T19">
        <v>17</v>
      </c>
      <c r="U19">
        <v>9.92</v>
      </c>
      <c r="V19">
        <v>20</v>
      </c>
      <c r="W19">
        <v>45.43</v>
      </c>
      <c r="X19">
        <v>20</v>
      </c>
      <c r="Y19">
        <v>0</v>
      </c>
    </row>
    <row r="20" spans="1:25" x14ac:dyDescent="0.25">
      <c r="A20" t="s">
        <v>227</v>
      </c>
      <c r="B20" s="60">
        <v>46174</v>
      </c>
      <c r="C20" t="s">
        <v>224</v>
      </c>
      <c r="D20" t="s">
        <v>225</v>
      </c>
      <c r="E20">
        <v>6.47</v>
      </c>
      <c r="F20">
        <v>17</v>
      </c>
      <c r="G20">
        <v>9.99</v>
      </c>
      <c r="H20">
        <v>22</v>
      </c>
      <c r="I20">
        <v>13.6</v>
      </c>
      <c r="J20">
        <v>9</v>
      </c>
      <c r="K20">
        <v>13.83</v>
      </c>
      <c r="L20">
        <v>0</v>
      </c>
      <c r="M20">
        <v>225</v>
      </c>
      <c r="N20">
        <v>0</v>
      </c>
      <c r="O20">
        <v>91</v>
      </c>
      <c r="P20">
        <v>79</v>
      </c>
      <c r="Q20">
        <v>41.67</v>
      </c>
      <c r="R20">
        <v>16</v>
      </c>
      <c r="S20">
        <v>37.4</v>
      </c>
      <c r="T20">
        <v>17</v>
      </c>
      <c r="U20">
        <v>5.94</v>
      </c>
      <c r="V20">
        <v>17</v>
      </c>
      <c r="W20">
        <v>36.130000000000003</v>
      </c>
      <c r="X20">
        <v>17</v>
      </c>
      <c r="Y20">
        <v>0</v>
      </c>
    </row>
    <row r="21" spans="1:25" x14ac:dyDescent="0.25">
      <c r="A21" t="s">
        <v>228</v>
      </c>
      <c r="B21" s="60">
        <v>46174</v>
      </c>
      <c r="C21" t="s">
        <v>224</v>
      </c>
      <c r="D21" t="s">
        <v>225</v>
      </c>
      <c r="E21">
        <v>5.72</v>
      </c>
      <c r="F21">
        <v>17</v>
      </c>
      <c r="G21">
        <v>10.72</v>
      </c>
      <c r="H21">
        <v>21</v>
      </c>
      <c r="I21">
        <v>13.42</v>
      </c>
      <c r="J21">
        <v>6</v>
      </c>
      <c r="K21">
        <v>14.33</v>
      </c>
      <c r="L21">
        <v>15</v>
      </c>
      <c r="M21">
        <v>32</v>
      </c>
      <c r="N21">
        <v>1</v>
      </c>
      <c r="O21">
        <v>127</v>
      </c>
      <c r="P21">
        <v>136</v>
      </c>
      <c r="Q21">
        <v>42.94</v>
      </c>
      <c r="R21">
        <v>16</v>
      </c>
      <c r="S21">
        <v>35.51</v>
      </c>
      <c r="T21">
        <v>17</v>
      </c>
      <c r="U21">
        <v>4.68</v>
      </c>
      <c r="V21">
        <v>15</v>
      </c>
      <c r="W21">
        <v>31.4</v>
      </c>
      <c r="X21">
        <v>15</v>
      </c>
      <c r="Y21">
        <v>0</v>
      </c>
    </row>
    <row r="22" spans="1:25" x14ac:dyDescent="0.25">
      <c r="A22" t="s">
        <v>223</v>
      </c>
      <c r="B22" s="60">
        <v>46175</v>
      </c>
      <c r="C22" t="s">
        <v>229</v>
      </c>
      <c r="D22" t="s">
        <v>225</v>
      </c>
      <c r="E22">
        <v>12.04</v>
      </c>
      <c r="F22">
        <v>11</v>
      </c>
      <c r="G22">
        <v>14.62</v>
      </c>
      <c r="H22">
        <v>12</v>
      </c>
      <c r="I22">
        <v>16.3</v>
      </c>
      <c r="J22">
        <v>16</v>
      </c>
      <c r="K22">
        <v>14.91</v>
      </c>
      <c r="L22">
        <v>14</v>
      </c>
      <c r="M22">
        <v>183</v>
      </c>
      <c r="N22">
        <v>1</v>
      </c>
      <c r="O22">
        <v>130</v>
      </c>
      <c r="P22">
        <v>139</v>
      </c>
      <c r="Q22">
        <v>9.84</v>
      </c>
      <c r="R22">
        <v>11</v>
      </c>
      <c r="S22">
        <v>27.13</v>
      </c>
      <c r="T22">
        <v>11</v>
      </c>
      <c r="U22">
        <v>2.31</v>
      </c>
      <c r="V22">
        <v>11</v>
      </c>
      <c r="W22">
        <v>20.21</v>
      </c>
      <c r="X22">
        <v>11</v>
      </c>
      <c r="Y22">
        <v>0</v>
      </c>
    </row>
    <row r="23" spans="1:25" x14ac:dyDescent="0.25">
      <c r="A23" t="s">
        <v>226</v>
      </c>
      <c r="B23" s="60">
        <v>46175</v>
      </c>
      <c r="C23" t="s">
        <v>229</v>
      </c>
      <c r="D23" t="s">
        <v>225</v>
      </c>
      <c r="E23">
        <v>5.68</v>
      </c>
      <c r="F23">
        <v>17</v>
      </c>
      <c r="G23">
        <v>8.27</v>
      </c>
      <c r="H23">
        <v>19</v>
      </c>
      <c r="I23">
        <v>14.39</v>
      </c>
      <c r="J23">
        <v>22</v>
      </c>
      <c r="K23">
        <v>13.62</v>
      </c>
      <c r="L23">
        <v>7</v>
      </c>
      <c r="M23">
        <v>445</v>
      </c>
      <c r="N23">
        <v>0</v>
      </c>
      <c r="O23">
        <v>60</v>
      </c>
      <c r="P23">
        <v>30</v>
      </c>
      <c r="Q23">
        <v>42.14</v>
      </c>
      <c r="R23">
        <v>18</v>
      </c>
      <c r="S23">
        <v>38.4</v>
      </c>
      <c r="T23">
        <v>18</v>
      </c>
      <c r="U23">
        <v>4.41</v>
      </c>
      <c r="V23">
        <v>19</v>
      </c>
      <c r="W23">
        <v>31.87</v>
      </c>
      <c r="X23">
        <v>18</v>
      </c>
      <c r="Y23">
        <v>0</v>
      </c>
    </row>
    <row r="24" spans="1:25" x14ac:dyDescent="0.25">
      <c r="A24" t="s">
        <v>227</v>
      </c>
      <c r="B24" s="60">
        <v>46175</v>
      </c>
      <c r="C24" t="s">
        <v>229</v>
      </c>
      <c r="D24" t="s">
        <v>225</v>
      </c>
      <c r="E24">
        <v>6.17</v>
      </c>
      <c r="F24">
        <v>16</v>
      </c>
      <c r="G24">
        <v>9.5399999999999991</v>
      </c>
      <c r="H24">
        <v>19</v>
      </c>
      <c r="I24">
        <v>14.15</v>
      </c>
      <c r="J24">
        <v>22</v>
      </c>
      <c r="K24">
        <v>14.04</v>
      </c>
      <c r="L24">
        <v>7</v>
      </c>
      <c r="M24">
        <v>210</v>
      </c>
      <c r="N24">
        <v>0</v>
      </c>
      <c r="O24">
        <v>92</v>
      </c>
      <c r="P24">
        <v>81</v>
      </c>
      <c r="Q24">
        <v>38.130000000000003</v>
      </c>
      <c r="R24">
        <v>16</v>
      </c>
      <c r="S24">
        <v>37.07</v>
      </c>
      <c r="T24">
        <v>17</v>
      </c>
      <c r="U24">
        <v>4.18</v>
      </c>
      <c r="V24">
        <v>18</v>
      </c>
      <c r="W24">
        <v>30.62</v>
      </c>
      <c r="X24">
        <v>18</v>
      </c>
      <c r="Y24">
        <v>0</v>
      </c>
    </row>
    <row r="25" spans="1:25" x14ac:dyDescent="0.25">
      <c r="A25" t="s">
        <v>228</v>
      </c>
      <c r="B25" s="60">
        <v>46175</v>
      </c>
      <c r="C25" t="s">
        <v>229</v>
      </c>
      <c r="D25" t="s">
        <v>225</v>
      </c>
      <c r="E25">
        <v>4.7300000000000004</v>
      </c>
      <c r="F25">
        <v>17</v>
      </c>
      <c r="G25">
        <v>8.27</v>
      </c>
      <c r="H25">
        <v>19</v>
      </c>
      <c r="I25">
        <v>14.12</v>
      </c>
      <c r="J25">
        <v>23</v>
      </c>
      <c r="K25">
        <v>14.54</v>
      </c>
      <c r="L25">
        <v>5</v>
      </c>
      <c r="M25">
        <v>34</v>
      </c>
      <c r="N25">
        <v>1</v>
      </c>
      <c r="O25">
        <v>133</v>
      </c>
      <c r="P25">
        <v>145</v>
      </c>
      <c r="Q25">
        <v>47.65</v>
      </c>
      <c r="R25">
        <v>16</v>
      </c>
      <c r="S25">
        <v>37.57</v>
      </c>
      <c r="T25">
        <v>18</v>
      </c>
      <c r="U25">
        <v>3.81</v>
      </c>
      <c r="V25">
        <v>16</v>
      </c>
      <c r="W25">
        <v>29.43</v>
      </c>
      <c r="X25">
        <v>16</v>
      </c>
      <c r="Y25">
        <v>0</v>
      </c>
    </row>
    <row r="26" spans="1:25" x14ac:dyDescent="0.25">
      <c r="A26" t="s">
        <v>223</v>
      </c>
      <c r="B26" s="60">
        <v>46176</v>
      </c>
      <c r="C26" t="s">
        <v>229</v>
      </c>
      <c r="D26" t="s">
        <v>225</v>
      </c>
      <c r="E26">
        <v>7.61</v>
      </c>
      <c r="F26">
        <v>17</v>
      </c>
      <c r="G26">
        <v>9.73</v>
      </c>
      <c r="H26">
        <v>19</v>
      </c>
      <c r="I26">
        <v>16.29</v>
      </c>
      <c r="J26">
        <v>23</v>
      </c>
      <c r="K26">
        <v>15.52</v>
      </c>
      <c r="L26">
        <v>13</v>
      </c>
      <c r="M26">
        <v>160</v>
      </c>
      <c r="N26">
        <v>1</v>
      </c>
      <c r="O26">
        <v>136</v>
      </c>
      <c r="P26">
        <v>149</v>
      </c>
      <c r="Q26">
        <v>21.6</v>
      </c>
      <c r="R26">
        <v>17</v>
      </c>
      <c r="S26">
        <v>31.15</v>
      </c>
      <c r="T26">
        <v>18</v>
      </c>
      <c r="U26">
        <v>2.23</v>
      </c>
      <c r="V26">
        <v>14</v>
      </c>
      <c r="W26">
        <v>20.329999999999998</v>
      </c>
      <c r="X26">
        <v>14</v>
      </c>
      <c r="Y26">
        <v>0</v>
      </c>
    </row>
    <row r="27" spans="1:25" x14ac:dyDescent="0.25">
      <c r="A27" t="s">
        <v>226</v>
      </c>
      <c r="B27" s="60">
        <v>46176</v>
      </c>
      <c r="C27" t="s">
        <v>229</v>
      </c>
      <c r="D27" t="s">
        <v>225</v>
      </c>
      <c r="E27">
        <v>6.98</v>
      </c>
      <c r="F27">
        <v>18</v>
      </c>
      <c r="G27">
        <v>8.56</v>
      </c>
      <c r="H27">
        <v>23</v>
      </c>
      <c r="I27">
        <v>13.48</v>
      </c>
      <c r="J27">
        <v>22</v>
      </c>
      <c r="K27">
        <v>14.12</v>
      </c>
      <c r="L27">
        <v>18</v>
      </c>
      <c r="M27">
        <v>447</v>
      </c>
      <c r="N27">
        <v>0</v>
      </c>
      <c r="O27">
        <v>60</v>
      </c>
      <c r="P27">
        <v>30</v>
      </c>
      <c r="Q27">
        <v>31.62</v>
      </c>
      <c r="R27">
        <v>17</v>
      </c>
      <c r="S27">
        <v>37.83</v>
      </c>
      <c r="T27">
        <v>18</v>
      </c>
      <c r="U27">
        <v>3.5</v>
      </c>
      <c r="V27">
        <v>18</v>
      </c>
      <c r="W27">
        <v>28.5</v>
      </c>
      <c r="X27">
        <v>18</v>
      </c>
      <c r="Y27">
        <v>0</v>
      </c>
    </row>
    <row r="28" spans="1:25" x14ac:dyDescent="0.25">
      <c r="A28" t="s">
        <v>227</v>
      </c>
      <c r="B28" s="60">
        <v>46176</v>
      </c>
      <c r="C28" t="s">
        <v>229</v>
      </c>
      <c r="D28" t="s">
        <v>225</v>
      </c>
      <c r="E28">
        <v>6.09</v>
      </c>
      <c r="F28">
        <v>18</v>
      </c>
      <c r="G28">
        <v>8.42</v>
      </c>
      <c r="H28">
        <v>23</v>
      </c>
      <c r="I28">
        <v>13.41</v>
      </c>
      <c r="J28">
        <v>22</v>
      </c>
      <c r="K28">
        <v>14.21</v>
      </c>
      <c r="L28">
        <v>0</v>
      </c>
      <c r="M28">
        <v>210</v>
      </c>
      <c r="N28">
        <v>0</v>
      </c>
      <c r="O28">
        <v>97</v>
      </c>
      <c r="P28">
        <v>88</v>
      </c>
      <c r="Q28">
        <v>36.56</v>
      </c>
      <c r="R28">
        <v>18</v>
      </c>
      <c r="S28">
        <v>38.18</v>
      </c>
      <c r="T28">
        <v>18</v>
      </c>
      <c r="U28">
        <v>3.84</v>
      </c>
      <c r="V28">
        <v>20</v>
      </c>
      <c r="W28">
        <v>29.52</v>
      </c>
      <c r="X28">
        <v>20</v>
      </c>
      <c r="Y28">
        <v>0</v>
      </c>
    </row>
    <row r="29" spans="1:25" x14ac:dyDescent="0.25">
      <c r="A29" t="s">
        <v>228</v>
      </c>
      <c r="B29" s="60">
        <v>46176</v>
      </c>
      <c r="C29" t="s">
        <v>229</v>
      </c>
      <c r="D29" t="s">
        <v>225</v>
      </c>
      <c r="E29">
        <v>5.76</v>
      </c>
      <c r="F29">
        <v>17</v>
      </c>
      <c r="G29">
        <v>8.3000000000000007</v>
      </c>
      <c r="H29">
        <v>0</v>
      </c>
      <c r="I29">
        <v>13.31</v>
      </c>
      <c r="J29">
        <v>22</v>
      </c>
      <c r="K29">
        <v>14.65</v>
      </c>
      <c r="L29">
        <v>7</v>
      </c>
      <c r="M29">
        <v>37</v>
      </c>
      <c r="N29">
        <v>1</v>
      </c>
      <c r="O29">
        <v>139</v>
      </c>
      <c r="P29">
        <v>154</v>
      </c>
      <c r="Q29">
        <v>32.630000000000003</v>
      </c>
      <c r="R29">
        <v>16</v>
      </c>
      <c r="S29">
        <v>37.450000000000003</v>
      </c>
      <c r="T29">
        <v>18</v>
      </c>
      <c r="U29">
        <v>2.69</v>
      </c>
      <c r="V29">
        <v>14</v>
      </c>
      <c r="W29">
        <v>24.89</v>
      </c>
      <c r="X29">
        <v>16</v>
      </c>
      <c r="Y29">
        <v>0</v>
      </c>
    </row>
    <row r="30" spans="1:25" x14ac:dyDescent="0.25">
      <c r="A30" t="s">
        <v>223</v>
      </c>
      <c r="B30" s="60">
        <v>46177</v>
      </c>
      <c r="C30" t="s">
        <v>229</v>
      </c>
      <c r="D30" t="s">
        <v>225</v>
      </c>
      <c r="E30">
        <v>7.6</v>
      </c>
      <c r="F30">
        <v>16</v>
      </c>
      <c r="G30">
        <v>8.39</v>
      </c>
      <c r="H30">
        <v>19</v>
      </c>
      <c r="I30">
        <v>13.93</v>
      </c>
      <c r="J30">
        <v>22</v>
      </c>
      <c r="K30">
        <v>15.33</v>
      </c>
      <c r="L30">
        <v>23</v>
      </c>
      <c r="M30">
        <v>155</v>
      </c>
      <c r="N30">
        <v>1</v>
      </c>
      <c r="O30">
        <v>138</v>
      </c>
      <c r="P30">
        <v>152</v>
      </c>
      <c r="Q30">
        <v>33.28</v>
      </c>
      <c r="R30">
        <v>17</v>
      </c>
      <c r="S30">
        <v>33.72</v>
      </c>
      <c r="T30">
        <v>18</v>
      </c>
      <c r="U30">
        <v>4.83</v>
      </c>
      <c r="V30">
        <v>17</v>
      </c>
      <c r="W30">
        <v>31.26</v>
      </c>
      <c r="X30">
        <v>17</v>
      </c>
      <c r="Y30">
        <v>0</v>
      </c>
    </row>
    <row r="31" spans="1:25" x14ac:dyDescent="0.25">
      <c r="A31" t="s">
        <v>226</v>
      </c>
      <c r="B31" s="60">
        <v>46177</v>
      </c>
      <c r="C31" t="s">
        <v>229</v>
      </c>
      <c r="D31" t="s">
        <v>225</v>
      </c>
      <c r="E31">
        <v>10.82</v>
      </c>
      <c r="F31">
        <v>11</v>
      </c>
      <c r="G31">
        <v>8.75</v>
      </c>
      <c r="H31">
        <v>0</v>
      </c>
      <c r="I31">
        <v>13</v>
      </c>
      <c r="J31">
        <v>20</v>
      </c>
      <c r="K31">
        <v>14.08</v>
      </c>
      <c r="L31">
        <v>23</v>
      </c>
      <c r="M31">
        <v>449</v>
      </c>
      <c r="N31">
        <v>0</v>
      </c>
      <c r="O31">
        <v>60</v>
      </c>
      <c r="P31">
        <v>30</v>
      </c>
      <c r="Q31">
        <v>11.99</v>
      </c>
      <c r="R31">
        <v>11</v>
      </c>
      <c r="S31">
        <v>34.17</v>
      </c>
      <c r="T31">
        <v>0</v>
      </c>
      <c r="U31">
        <v>2.73</v>
      </c>
      <c r="V31">
        <v>20</v>
      </c>
      <c r="W31">
        <v>22.16</v>
      </c>
      <c r="X31">
        <v>21</v>
      </c>
      <c r="Y31">
        <v>0</v>
      </c>
    </row>
    <row r="32" spans="1:25" x14ac:dyDescent="0.25">
      <c r="A32" t="s">
        <v>227</v>
      </c>
      <c r="B32" s="60">
        <v>46177</v>
      </c>
      <c r="C32" t="s">
        <v>229</v>
      </c>
      <c r="D32" t="s">
        <v>225</v>
      </c>
      <c r="E32">
        <v>6.66</v>
      </c>
      <c r="F32">
        <v>17</v>
      </c>
      <c r="G32">
        <v>8.6</v>
      </c>
      <c r="H32">
        <v>23</v>
      </c>
      <c r="I32">
        <v>12.7</v>
      </c>
      <c r="J32">
        <v>22</v>
      </c>
      <c r="K32">
        <v>14.23</v>
      </c>
      <c r="L32">
        <v>23</v>
      </c>
      <c r="M32">
        <v>213</v>
      </c>
      <c r="N32">
        <v>1</v>
      </c>
      <c r="O32">
        <v>102</v>
      </c>
      <c r="P32">
        <v>96</v>
      </c>
      <c r="Q32">
        <v>40.880000000000003</v>
      </c>
      <c r="R32">
        <v>17</v>
      </c>
      <c r="S32">
        <v>38.11</v>
      </c>
      <c r="T32">
        <v>18</v>
      </c>
      <c r="U32">
        <v>5.17</v>
      </c>
      <c r="V32">
        <v>17</v>
      </c>
      <c r="W32">
        <v>34.1</v>
      </c>
      <c r="X32">
        <v>18</v>
      </c>
      <c r="Y32">
        <v>0</v>
      </c>
    </row>
    <row r="33" spans="1:25" x14ac:dyDescent="0.25">
      <c r="A33" t="s">
        <v>228</v>
      </c>
      <c r="B33" s="60">
        <v>46177</v>
      </c>
      <c r="C33" t="s">
        <v>229</v>
      </c>
      <c r="D33" t="s">
        <v>225</v>
      </c>
      <c r="E33">
        <v>6.55</v>
      </c>
      <c r="F33">
        <v>17</v>
      </c>
      <c r="G33">
        <v>7.79</v>
      </c>
      <c r="H33">
        <v>19</v>
      </c>
      <c r="I33">
        <v>12.33</v>
      </c>
      <c r="J33">
        <v>23</v>
      </c>
      <c r="K33">
        <v>14.4</v>
      </c>
      <c r="L33">
        <v>23</v>
      </c>
      <c r="M33">
        <v>40</v>
      </c>
      <c r="N33">
        <v>1</v>
      </c>
      <c r="O33">
        <v>144</v>
      </c>
      <c r="P33">
        <v>162</v>
      </c>
      <c r="Q33">
        <v>30.22</v>
      </c>
      <c r="R33">
        <v>17</v>
      </c>
      <c r="S33">
        <v>38.479999999999997</v>
      </c>
      <c r="T33">
        <v>18</v>
      </c>
      <c r="U33">
        <v>2.8</v>
      </c>
      <c r="V33">
        <v>16</v>
      </c>
      <c r="W33">
        <v>25.88</v>
      </c>
      <c r="X33">
        <v>17</v>
      </c>
      <c r="Y33">
        <v>0</v>
      </c>
    </row>
    <row r="34" spans="1:25" x14ac:dyDescent="0.25">
      <c r="A34" t="s">
        <v>223</v>
      </c>
      <c r="B34" s="60">
        <v>46178</v>
      </c>
      <c r="C34" t="s">
        <v>229</v>
      </c>
      <c r="D34" t="s">
        <v>225</v>
      </c>
      <c r="E34">
        <v>6.77</v>
      </c>
      <c r="F34">
        <v>18</v>
      </c>
      <c r="G34">
        <v>7.86</v>
      </c>
      <c r="H34">
        <v>19</v>
      </c>
      <c r="I34">
        <v>12.47</v>
      </c>
      <c r="J34">
        <v>22</v>
      </c>
      <c r="K34">
        <v>14.69</v>
      </c>
      <c r="L34">
        <v>23</v>
      </c>
      <c r="M34">
        <v>159</v>
      </c>
      <c r="N34">
        <v>1</v>
      </c>
      <c r="O34">
        <v>138</v>
      </c>
      <c r="P34">
        <v>152</v>
      </c>
      <c r="Q34">
        <v>32.71</v>
      </c>
      <c r="R34">
        <v>17</v>
      </c>
      <c r="S34">
        <v>37.42</v>
      </c>
      <c r="T34">
        <v>18</v>
      </c>
      <c r="U34">
        <v>3.28</v>
      </c>
      <c r="V34">
        <v>18</v>
      </c>
      <c r="W34">
        <v>27.52</v>
      </c>
      <c r="X34">
        <v>18</v>
      </c>
      <c r="Y34">
        <v>0</v>
      </c>
    </row>
    <row r="35" spans="1:25" x14ac:dyDescent="0.25">
      <c r="A35" t="s">
        <v>226</v>
      </c>
      <c r="B35" s="60">
        <v>46178</v>
      </c>
      <c r="C35" t="s">
        <v>229</v>
      </c>
      <c r="D35" t="s">
        <v>225</v>
      </c>
      <c r="E35">
        <v>6.24</v>
      </c>
      <c r="F35">
        <v>18</v>
      </c>
      <c r="G35">
        <v>8.34</v>
      </c>
      <c r="H35">
        <v>20</v>
      </c>
      <c r="I35">
        <v>12.42</v>
      </c>
      <c r="J35">
        <v>23</v>
      </c>
      <c r="K35">
        <v>13.71</v>
      </c>
      <c r="L35">
        <v>23</v>
      </c>
      <c r="M35">
        <v>451</v>
      </c>
      <c r="N35">
        <v>0</v>
      </c>
      <c r="O35">
        <v>60</v>
      </c>
      <c r="P35">
        <v>30</v>
      </c>
      <c r="Q35">
        <v>36</v>
      </c>
      <c r="R35">
        <v>18</v>
      </c>
      <c r="S35">
        <v>39.950000000000003</v>
      </c>
      <c r="T35">
        <v>19</v>
      </c>
      <c r="U35">
        <v>3.6</v>
      </c>
      <c r="V35">
        <v>19</v>
      </c>
      <c r="W35">
        <v>29.6</v>
      </c>
      <c r="X35">
        <v>19</v>
      </c>
      <c r="Y35">
        <v>0</v>
      </c>
    </row>
    <row r="36" spans="1:25" x14ac:dyDescent="0.25">
      <c r="A36" t="s">
        <v>227</v>
      </c>
      <c r="B36" s="60">
        <v>46178</v>
      </c>
      <c r="C36" t="s">
        <v>229</v>
      </c>
      <c r="D36" t="s">
        <v>225</v>
      </c>
      <c r="E36">
        <v>5.8</v>
      </c>
      <c r="F36">
        <v>18</v>
      </c>
      <c r="G36">
        <v>7.75</v>
      </c>
      <c r="H36">
        <v>20</v>
      </c>
      <c r="I36">
        <v>11.93</v>
      </c>
      <c r="J36">
        <v>23</v>
      </c>
      <c r="K36">
        <v>13.88</v>
      </c>
      <c r="L36">
        <v>23</v>
      </c>
      <c r="M36">
        <v>216</v>
      </c>
      <c r="N36">
        <v>1</v>
      </c>
      <c r="O36">
        <v>106</v>
      </c>
      <c r="P36">
        <v>102</v>
      </c>
      <c r="Q36">
        <v>41.14</v>
      </c>
      <c r="R36">
        <v>18</v>
      </c>
      <c r="S36">
        <v>40.549999999999997</v>
      </c>
      <c r="T36">
        <v>19</v>
      </c>
      <c r="U36">
        <v>4.08</v>
      </c>
      <c r="V36">
        <v>20</v>
      </c>
      <c r="W36">
        <v>31.44</v>
      </c>
      <c r="X36">
        <v>20</v>
      </c>
      <c r="Y36">
        <v>0</v>
      </c>
    </row>
    <row r="37" spans="1:25" x14ac:dyDescent="0.25">
      <c r="A37" t="s">
        <v>228</v>
      </c>
      <c r="B37" s="60">
        <v>46178</v>
      </c>
      <c r="C37" t="s">
        <v>229</v>
      </c>
      <c r="D37" t="s">
        <v>225</v>
      </c>
      <c r="E37">
        <v>5.98</v>
      </c>
      <c r="F37">
        <v>18</v>
      </c>
      <c r="G37">
        <v>7.75</v>
      </c>
      <c r="H37">
        <v>20</v>
      </c>
      <c r="I37">
        <v>11.65</v>
      </c>
      <c r="J37">
        <v>23</v>
      </c>
      <c r="K37">
        <v>14.03</v>
      </c>
      <c r="L37">
        <v>23</v>
      </c>
      <c r="M37">
        <v>43</v>
      </c>
      <c r="N37">
        <v>1</v>
      </c>
      <c r="O37">
        <v>145</v>
      </c>
      <c r="P37">
        <v>164</v>
      </c>
      <c r="Q37">
        <v>31.7</v>
      </c>
      <c r="R37">
        <v>17</v>
      </c>
      <c r="S37">
        <v>40.47</v>
      </c>
      <c r="T37">
        <v>19</v>
      </c>
      <c r="U37">
        <v>2.63</v>
      </c>
      <c r="V37">
        <v>17</v>
      </c>
      <c r="W37">
        <v>25.62</v>
      </c>
      <c r="X37">
        <v>17</v>
      </c>
      <c r="Y37">
        <v>0</v>
      </c>
    </row>
    <row r="38" spans="1:25" x14ac:dyDescent="0.25">
      <c r="A38" t="s">
        <v>223</v>
      </c>
      <c r="B38" s="60">
        <v>46179</v>
      </c>
      <c r="C38" t="s">
        <v>229</v>
      </c>
      <c r="D38" t="s">
        <v>225</v>
      </c>
      <c r="E38">
        <v>5.48</v>
      </c>
      <c r="F38">
        <v>18</v>
      </c>
      <c r="G38">
        <v>6.98</v>
      </c>
      <c r="H38">
        <v>19</v>
      </c>
      <c r="I38">
        <v>11.2</v>
      </c>
      <c r="J38">
        <v>22</v>
      </c>
      <c r="K38">
        <v>13.96</v>
      </c>
      <c r="L38">
        <v>23</v>
      </c>
      <c r="M38">
        <v>163</v>
      </c>
      <c r="N38">
        <v>1</v>
      </c>
      <c r="O38">
        <v>137</v>
      </c>
      <c r="P38">
        <v>150</v>
      </c>
      <c r="Q38">
        <v>51.62</v>
      </c>
      <c r="R38">
        <v>17</v>
      </c>
      <c r="S38">
        <v>41.53</v>
      </c>
      <c r="T38">
        <v>19</v>
      </c>
      <c r="U38">
        <v>6.03</v>
      </c>
      <c r="V38">
        <v>17</v>
      </c>
      <c r="W38">
        <v>37.92</v>
      </c>
      <c r="X38">
        <v>17</v>
      </c>
      <c r="Y38">
        <v>0</v>
      </c>
    </row>
    <row r="39" spans="1:25" x14ac:dyDescent="0.25">
      <c r="A39" t="s">
        <v>226</v>
      </c>
      <c r="B39" s="60">
        <v>46179</v>
      </c>
      <c r="C39" t="s">
        <v>229</v>
      </c>
      <c r="D39" t="s">
        <v>225</v>
      </c>
      <c r="E39">
        <v>3.66</v>
      </c>
      <c r="F39">
        <v>18</v>
      </c>
      <c r="G39">
        <v>6.07</v>
      </c>
      <c r="H39">
        <v>20</v>
      </c>
      <c r="I39">
        <v>11.01</v>
      </c>
      <c r="J39">
        <v>23</v>
      </c>
      <c r="K39">
        <v>13.15</v>
      </c>
      <c r="L39">
        <v>23</v>
      </c>
      <c r="M39">
        <v>453</v>
      </c>
      <c r="N39">
        <v>0</v>
      </c>
      <c r="O39">
        <v>60</v>
      </c>
      <c r="P39">
        <v>30</v>
      </c>
      <c r="Q39">
        <v>69.73</v>
      </c>
      <c r="R39">
        <v>18</v>
      </c>
      <c r="S39">
        <v>45.34</v>
      </c>
      <c r="T39">
        <v>19</v>
      </c>
      <c r="U39">
        <v>8.8800000000000008</v>
      </c>
      <c r="V39">
        <v>22</v>
      </c>
      <c r="W39">
        <v>47.02</v>
      </c>
      <c r="X39">
        <v>22</v>
      </c>
      <c r="Y39">
        <v>0</v>
      </c>
    </row>
    <row r="40" spans="1:25" x14ac:dyDescent="0.25">
      <c r="A40" t="s">
        <v>227</v>
      </c>
      <c r="B40" s="60">
        <v>46179</v>
      </c>
      <c r="C40" t="s">
        <v>229</v>
      </c>
      <c r="D40" t="s">
        <v>225</v>
      </c>
      <c r="E40">
        <v>4.09</v>
      </c>
      <c r="F40">
        <v>18</v>
      </c>
      <c r="G40">
        <v>6.62</v>
      </c>
      <c r="H40">
        <v>20</v>
      </c>
      <c r="I40">
        <v>10.96</v>
      </c>
      <c r="J40">
        <v>23</v>
      </c>
      <c r="K40">
        <v>13.41</v>
      </c>
      <c r="L40">
        <v>23</v>
      </c>
      <c r="M40">
        <v>219</v>
      </c>
      <c r="N40">
        <v>1</v>
      </c>
      <c r="O40">
        <v>107</v>
      </c>
      <c r="P40">
        <v>104</v>
      </c>
      <c r="Q40">
        <v>64.62</v>
      </c>
      <c r="R40">
        <v>18</v>
      </c>
      <c r="S40">
        <v>44.21</v>
      </c>
      <c r="T40">
        <v>19</v>
      </c>
      <c r="U40">
        <v>7.35</v>
      </c>
      <c r="V40">
        <v>18</v>
      </c>
      <c r="W40">
        <v>42.99</v>
      </c>
      <c r="X40">
        <v>18</v>
      </c>
      <c r="Y40">
        <v>0</v>
      </c>
    </row>
    <row r="41" spans="1:25" x14ac:dyDescent="0.25">
      <c r="A41" t="s">
        <v>228</v>
      </c>
      <c r="B41" s="60">
        <v>46179</v>
      </c>
      <c r="C41" t="s">
        <v>229</v>
      </c>
      <c r="D41" t="s">
        <v>225</v>
      </c>
      <c r="E41">
        <v>4.4000000000000004</v>
      </c>
      <c r="F41">
        <v>18</v>
      </c>
      <c r="G41">
        <v>6.38</v>
      </c>
      <c r="H41">
        <v>20</v>
      </c>
      <c r="I41">
        <v>10.76</v>
      </c>
      <c r="J41">
        <v>23</v>
      </c>
      <c r="K41">
        <v>13.6</v>
      </c>
      <c r="L41">
        <v>23</v>
      </c>
      <c r="M41">
        <v>46</v>
      </c>
      <c r="N41">
        <v>1</v>
      </c>
      <c r="O41">
        <v>145</v>
      </c>
      <c r="P41">
        <v>164</v>
      </c>
      <c r="Q41">
        <v>53.64</v>
      </c>
      <c r="R41">
        <v>17</v>
      </c>
      <c r="S41">
        <v>43.94</v>
      </c>
      <c r="T41">
        <v>19</v>
      </c>
      <c r="U41">
        <v>4.01</v>
      </c>
      <c r="V41">
        <v>18</v>
      </c>
      <c r="W41">
        <v>32.47</v>
      </c>
      <c r="X41">
        <v>18</v>
      </c>
      <c r="Y41">
        <v>0</v>
      </c>
    </row>
    <row r="42" spans="1:25" x14ac:dyDescent="0.25">
      <c r="A42" t="s">
        <v>223</v>
      </c>
      <c r="B42" s="60">
        <v>46180</v>
      </c>
      <c r="C42" t="s">
        <v>229</v>
      </c>
      <c r="D42" t="s">
        <v>225</v>
      </c>
      <c r="E42">
        <v>5.27</v>
      </c>
      <c r="F42">
        <v>17</v>
      </c>
      <c r="G42">
        <v>6.4</v>
      </c>
      <c r="H42">
        <v>19</v>
      </c>
      <c r="I42">
        <v>10.24</v>
      </c>
      <c r="J42">
        <v>21</v>
      </c>
      <c r="K42">
        <v>13.23</v>
      </c>
      <c r="L42">
        <v>23</v>
      </c>
      <c r="M42">
        <v>169</v>
      </c>
      <c r="N42">
        <v>1</v>
      </c>
      <c r="O42">
        <v>135</v>
      </c>
      <c r="P42">
        <v>148</v>
      </c>
      <c r="Q42">
        <v>53.96</v>
      </c>
      <c r="R42">
        <v>17</v>
      </c>
      <c r="S42">
        <v>44.66</v>
      </c>
      <c r="T42">
        <v>18</v>
      </c>
      <c r="U42">
        <v>7.01</v>
      </c>
      <c r="V42">
        <v>17</v>
      </c>
      <c r="W42">
        <v>42.14</v>
      </c>
      <c r="X42">
        <v>17</v>
      </c>
      <c r="Y42">
        <v>0</v>
      </c>
    </row>
    <row r="43" spans="1:25" x14ac:dyDescent="0.25">
      <c r="A43" t="s">
        <v>226</v>
      </c>
      <c r="B43" s="60">
        <v>46180</v>
      </c>
      <c r="C43" t="s">
        <v>229</v>
      </c>
      <c r="D43" t="s">
        <v>225</v>
      </c>
      <c r="E43">
        <v>5.31</v>
      </c>
      <c r="F43">
        <v>17</v>
      </c>
      <c r="G43">
        <v>6.11</v>
      </c>
      <c r="H43">
        <v>0</v>
      </c>
      <c r="I43">
        <v>10.18</v>
      </c>
      <c r="J43">
        <v>22</v>
      </c>
      <c r="K43">
        <v>12.68</v>
      </c>
      <c r="L43">
        <v>23</v>
      </c>
      <c r="M43">
        <v>457</v>
      </c>
      <c r="N43">
        <v>0</v>
      </c>
      <c r="O43">
        <v>60</v>
      </c>
      <c r="P43">
        <v>30</v>
      </c>
      <c r="Q43">
        <v>51.97</v>
      </c>
      <c r="R43">
        <v>17</v>
      </c>
      <c r="S43">
        <v>46.32</v>
      </c>
      <c r="T43">
        <v>18</v>
      </c>
      <c r="U43">
        <v>8.0399999999999991</v>
      </c>
      <c r="V43">
        <v>0</v>
      </c>
      <c r="W43">
        <v>45.22</v>
      </c>
      <c r="X43">
        <v>17</v>
      </c>
      <c r="Y43">
        <v>0</v>
      </c>
    </row>
    <row r="44" spans="1:25" x14ac:dyDescent="0.25">
      <c r="A44" t="s">
        <v>227</v>
      </c>
      <c r="B44" s="60">
        <v>46180</v>
      </c>
      <c r="C44" t="s">
        <v>229</v>
      </c>
      <c r="D44" t="s">
        <v>225</v>
      </c>
      <c r="E44">
        <v>4.6900000000000004</v>
      </c>
      <c r="F44">
        <v>17</v>
      </c>
      <c r="G44">
        <v>6.29</v>
      </c>
      <c r="H44">
        <v>19</v>
      </c>
      <c r="I44">
        <v>10.07</v>
      </c>
      <c r="J44">
        <v>22</v>
      </c>
      <c r="K44">
        <v>12.87</v>
      </c>
      <c r="L44">
        <v>23</v>
      </c>
      <c r="M44">
        <v>224</v>
      </c>
      <c r="N44">
        <v>1</v>
      </c>
      <c r="O44">
        <v>107</v>
      </c>
      <c r="P44">
        <v>104</v>
      </c>
      <c r="Q44">
        <v>58.49</v>
      </c>
      <c r="R44">
        <v>17</v>
      </c>
      <c r="S44">
        <v>46.32</v>
      </c>
      <c r="T44">
        <v>18</v>
      </c>
      <c r="U44">
        <v>9.24</v>
      </c>
      <c r="V44">
        <v>17</v>
      </c>
      <c r="W44">
        <v>48.72</v>
      </c>
      <c r="X44">
        <v>17</v>
      </c>
      <c r="Y44">
        <v>0</v>
      </c>
    </row>
    <row r="45" spans="1:25" x14ac:dyDescent="0.25">
      <c r="A45" t="s">
        <v>228</v>
      </c>
      <c r="B45" s="60">
        <v>46180</v>
      </c>
      <c r="C45" t="s">
        <v>229</v>
      </c>
      <c r="D45" t="s">
        <v>225</v>
      </c>
      <c r="E45">
        <v>5.59</v>
      </c>
      <c r="F45">
        <v>17</v>
      </c>
      <c r="G45">
        <v>6.05</v>
      </c>
      <c r="H45">
        <v>19</v>
      </c>
      <c r="I45">
        <v>9.9600000000000009</v>
      </c>
      <c r="J45">
        <v>22</v>
      </c>
      <c r="K45">
        <v>13.12</v>
      </c>
      <c r="L45">
        <v>23</v>
      </c>
      <c r="M45">
        <v>51</v>
      </c>
      <c r="N45">
        <v>1</v>
      </c>
      <c r="O45">
        <v>145</v>
      </c>
      <c r="P45">
        <v>163</v>
      </c>
      <c r="Q45">
        <v>45.93</v>
      </c>
      <c r="R45">
        <v>17</v>
      </c>
      <c r="S45">
        <v>45.45</v>
      </c>
      <c r="T45">
        <v>18</v>
      </c>
      <c r="U45">
        <v>4.58</v>
      </c>
      <c r="V45">
        <v>17</v>
      </c>
      <c r="W45">
        <v>35.01</v>
      </c>
      <c r="X45">
        <v>17</v>
      </c>
      <c r="Y45">
        <v>0</v>
      </c>
    </row>
    <row r="46" spans="1:25" x14ac:dyDescent="0.25">
      <c r="A46" t="s">
        <v>223</v>
      </c>
      <c r="B46" s="60">
        <v>46181</v>
      </c>
      <c r="C46" t="s">
        <v>229</v>
      </c>
      <c r="D46" t="s">
        <v>225</v>
      </c>
      <c r="E46">
        <v>5.97</v>
      </c>
      <c r="F46">
        <v>17</v>
      </c>
      <c r="G46">
        <v>6.86</v>
      </c>
      <c r="H46">
        <v>19</v>
      </c>
      <c r="I46">
        <v>9.84</v>
      </c>
      <c r="J46">
        <v>19</v>
      </c>
      <c r="K46">
        <v>12.71</v>
      </c>
      <c r="L46">
        <v>22</v>
      </c>
      <c r="M46">
        <v>175</v>
      </c>
      <c r="N46">
        <v>1</v>
      </c>
      <c r="O46">
        <v>131</v>
      </c>
      <c r="P46">
        <v>141</v>
      </c>
      <c r="Q46">
        <v>46.84</v>
      </c>
      <c r="R46">
        <v>17</v>
      </c>
      <c r="S46">
        <v>46.04</v>
      </c>
      <c r="T46">
        <v>18</v>
      </c>
      <c r="U46">
        <v>5.12</v>
      </c>
      <c r="V46">
        <v>17</v>
      </c>
      <c r="W46">
        <v>37.01</v>
      </c>
      <c r="X46">
        <v>17</v>
      </c>
      <c r="Y46">
        <v>0</v>
      </c>
    </row>
    <row r="47" spans="1:25" x14ac:dyDescent="0.25">
      <c r="A47" t="s">
        <v>226</v>
      </c>
      <c r="B47" s="60">
        <v>46181</v>
      </c>
      <c r="C47" t="s">
        <v>229</v>
      </c>
      <c r="D47" t="s">
        <v>225</v>
      </c>
      <c r="E47">
        <v>8.65</v>
      </c>
      <c r="F47">
        <v>11</v>
      </c>
      <c r="G47">
        <v>6.49</v>
      </c>
      <c r="H47">
        <v>0</v>
      </c>
      <c r="I47">
        <v>9.65</v>
      </c>
      <c r="J47">
        <v>19</v>
      </c>
      <c r="K47">
        <v>12.19</v>
      </c>
      <c r="L47">
        <v>22</v>
      </c>
      <c r="M47">
        <v>459</v>
      </c>
      <c r="N47">
        <v>0</v>
      </c>
      <c r="O47">
        <v>60</v>
      </c>
      <c r="P47">
        <v>30</v>
      </c>
      <c r="Q47">
        <v>19.82</v>
      </c>
      <c r="R47">
        <v>11</v>
      </c>
      <c r="S47">
        <v>43.41</v>
      </c>
      <c r="T47">
        <v>0</v>
      </c>
      <c r="U47">
        <v>3.67</v>
      </c>
      <c r="V47">
        <v>0</v>
      </c>
      <c r="W47">
        <v>31</v>
      </c>
      <c r="X47">
        <v>0</v>
      </c>
      <c r="Y47">
        <v>0</v>
      </c>
    </row>
    <row r="48" spans="1:25" x14ac:dyDescent="0.25">
      <c r="A48" t="s">
        <v>227</v>
      </c>
      <c r="B48" s="60">
        <v>46181</v>
      </c>
      <c r="C48" t="s">
        <v>229</v>
      </c>
      <c r="D48" t="s">
        <v>225</v>
      </c>
      <c r="E48">
        <v>8.6999999999999993</v>
      </c>
      <c r="F48">
        <v>11</v>
      </c>
      <c r="G48">
        <v>6.31</v>
      </c>
      <c r="H48">
        <v>0</v>
      </c>
      <c r="I48">
        <v>9.67</v>
      </c>
      <c r="J48">
        <v>17</v>
      </c>
      <c r="K48">
        <v>12.37</v>
      </c>
      <c r="L48">
        <v>20</v>
      </c>
      <c r="M48">
        <v>228</v>
      </c>
      <c r="N48">
        <v>1</v>
      </c>
      <c r="O48">
        <v>104</v>
      </c>
      <c r="P48">
        <v>99</v>
      </c>
      <c r="Q48">
        <v>25.02</v>
      </c>
      <c r="R48">
        <v>11</v>
      </c>
      <c r="S48">
        <v>43.6</v>
      </c>
      <c r="T48">
        <v>0</v>
      </c>
      <c r="U48">
        <v>5.26</v>
      </c>
      <c r="V48">
        <v>0</v>
      </c>
      <c r="W48">
        <v>36.67</v>
      </c>
      <c r="X48">
        <v>0</v>
      </c>
      <c r="Y48">
        <v>0</v>
      </c>
    </row>
    <row r="49" spans="1:25" x14ac:dyDescent="0.25">
      <c r="A49" t="s">
        <v>228</v>
      </c>
      <c r="B49" s="60">
        <v>46181</v>
      </c>
      <c r="C49" t="s">
        <v>229</v>
      </c>
      <c r="D49" t="s">
        <v>225</v>
      </c>
      <c r="E49">
        <v>6.55</v>
      </c>
      <c r="F49">
        <v>17</v>
      </c>
      <c r="G49">
        <v>6.12</v>
      </c>
      <c r="H49">
        <v>1</v>
      </c>
      <c r="I49">
        <v>9.65</v>
      </c>
      <c r="J49">
        <v>22</v>
      </c>
      <c r="K49">
        <v>12.75</v>
      </c>
      <c r="L49">
        <v>23</v>
      </c>
      <c r="M49">
        <v>54</v>
      </c>
      <c r="N49">
        <v>1</v>
      </c>
      <c r="O49">
        <v>143</v>
      </c>
      <c r="P49">
        <v>161</v>
      </c>
      <c r="Q49">
        <v>32.97</v>
      </c>
      <c r="R49">
        <v>17</v>
      </c>
      <c r="S49">
        <v>45.55</v>
      </c>
      <c r="T49">
        <v>18</v>
      </c>
      <c r="U49">
        <v>3.34</v>
      </c>
      <c r="V49">
        <v>17</v>
      </c>
      <c r="W49">
        <v>30.38</v>
      </c>
      <c r="X49">
        <v>18</v>
      </c>
      <c r="Y49">
        <v>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15AC7-7C8E-4F44-9803-4F4CA9D2A8ED}">
  <dimension ref="A1:Y37"/>
  <sheetViews>
    <sheetView workbookViewId="0">
      <selection activeCell="A2" sqref="A2:A4"/>
    </sheetView>
  </sheetViews>
  <sheetFormatPr defaultRowHeight="15" x14ac:dyDescent="0.25"/>
  <cols>
    <col min="1" max="1" width="14.7109375" bestFit="1" customWidth="1"/>
    <col min="2" max="2" width="18.28515625" bestFit="1" customWidth="1"/>
    <col min="3" max="4" width="12.28515625" bestFit="1" customWidth="1"/>
    <col min="5" max="5" width="8.7109375" bestFit="1" customWidth="1"/>
    <col min="6" max="6" width="16.28515625" bestFit="1" customWidth="1"/>
    <col min="7" max="7" width="9.7109375" bestFit="1" customWidth="1"/>
    <col min="8" max="8" width="17.28515625" bestFit="1" customWidth="1"/>
    <col min="9" max="9" width="10.7109375" bestFit="1" customWidth="1"/>
    <col min="10" max="10" width="18.28515625" bestFit="1" customWidth="1"/>
    <col min="11" max="11" width="11.7109375" bestFit="1" customWidth="1"/>
    <col min="12" max="12" width="19.42578125" bestFit="1" customWidth="1"/>
    <col min="13" max="13" width="7.28515625" bestFit="1" customWidth="1"/>
    <col min="14" max="14" width="6.28515625" bestFit="1" customWidth="1"/>
    <col min="15" max="15" width="11.7109375" bestFit="1" customWidth="1"/>
    <col min="16" max="16" width="10" bestFit="1" customWidth="1"/>
    <col min="17" max="17" width="6" bestFit="1" customWidth="1"/>
    <col min="18" max="18" width="12.85546875" bestFit="1" customWidth="1"/>
    <col min="19" max="19" width="6.85546875" bestFit="1" customWidth="1"/>
    <col min="20" max="20" width="14.7109375" bestFit="1" customWidth="1"/>
    <col min="21" max="21" width="5.7109375" bestFit="1" customWidth="1"/>
    <col min="22" max="22" width="13.42578125" bestFit="1" customWidth="1"/>
    <col min="23" max="23" width="6" bestFit="1" customWidth="1"/>
    <col min="24" max="24" width="12.7109375" bestFit="1" customWidth="1"/>
    <col min="25" max="25" width="14.140625" bestFit="1" customWidth="1"/>
  </cols>
  <sheetData>
    <row r="1" spans="1:25" x14ac:dyDescent="0.25">
      <c r="A1" t="s">
        <v>201</v>
      </c>
      <c r="B1" t="s">
        <v>202</v>
      </c>
      <c r="C1" t="s">
        <v>203</v>
      </c>
      <c r="D1" t="s">
        <v>204</v>
      </c>
      <c r="E1" t="s">
        <v>205</v>
      </c>
      <c r="F1" t="s">
        <v>206</v>
      </c>
      <c r="G1" t="s">
        <v>207</v>
      </c>
      <c r="H1" t="s">
        <v>208</v>
      </c>
      <c r="I1" t="s">
        <v>209</v>
      </c>
      <c r="J1" t="s">
        <v>210</v>
      </c>
      <c r="K1" t="s">
        <v>211</v>
      </c>
      <c r="L1" t="s">
        <v>212</v>
      </c>
      <c r="M1" t="s">
        <v>213</v>
      </c>
      <c r="N1" t="s">
        <v>214</v>
      </c>
      <c r="O1" t="s">
        <v>215</v>
      </c>
      <c r="P1" t="s">
        <v>216</v>
      </c>
      <c r="Q1" t="s">
        <v>6</v>
      </c>
      <c r="R1" t="s">
        <v>217</v>
      </c>
      <c r="S1" t="s">
        <v>4</v>
      </c>
      <c r="T1" t="s">
        <v>218</v>
      </c>
      <c r="U1" t="s">
        <v>219</v>
      </c>
      <c r="V1" t="s">
        <v>220</v>
      </c>
      <c r="W1" t="s">
        <v>5</v>
      </c>
      <c r="X1" t="s">
        <v>221</v>
      </c>
      <c r="Y1" t="s">
        <v>222</v>
      </c>
    </row>
    <row r="2" spans="1:25" x14ac:dyDescent="0.25">
      <c r="A2" t="s">
        <v>227</v>
      </c>
      <c r="B2" s="60">
        <v>46170</v>
      </c>
      <c r="C2" t="s">
        <v>224</v>
      </c>
      <c r="D2" t="s">
        <v>225</v>
      </c>
      <c r="E2">
        <v>7.68</v>
      </c>
      <c r="F2">
        <v>17</v>
      </c>
      <c r="G2">
        <v>9.14</v>
      </c>
      <c r="H2">
        <v>18</v>
      </c>
      <c r="I2">
        <v>10.75</v>
      </c>
      <c r="J2">
        <v>1</v>
      </c>
      <c r="K2">
        <v>12.91</v>
      </c>
      <c r="L2">
        <v>18</v>
      </c>
      <c r="M2">
        <v>224</v>
      </c>
      <c r="N2">
        <v>0</v>
      </c>
      <c r="O2">
        <v>74</v>
      </c>
      <c r="P2">
        <v>52</v>
      </c>
      <c r="Q2">
        <v>33.840000000000003</v>
      </c>
      <c r="R2">
        <v>16</v>
      </c>
      <c r="S2">
        <v>41.73</v>
      </c>
      <c r="T2">
        <v>17</v>
      </c>
      <c r="U2">
        <v>7.09</v>
      </c>
      <c r="V2">
        <v>10</v>
      </c>
      <c r="W2">
        <v>39.65</v>
      </c>
      <c r="X2">
        <v>16</v>
      </c>
      <c r="Y2">
        <v>0</v>
      </c>
    </row>
    <row r="3" spans="1:25" x14ac:dyDescent="0.25">
      <c r="A3" t="s">
        <v>230</v>
      </c>
      <c r="B3" s="60">
        <v>46170</v>
      </c>
      <c r="C3" t="s">
        <v>224</v>
      </c>
      <c r="D3" t="s">
        <v>225</v>
      </c>
      <c r="E3">
        <v>4.78</v>
      </c>
      <c r="F3">
        <v>18</v>
      </c>
      <c r="G3">
        <v>8.7799999999999994</v>
      </c>
      <c r="H3">
        <v>19</v>
      </c>
      <c r="I3">
        <v>12.68</v>
      </c>
      <c r="J3">
        <v>1</v>
      </c>
      <c r="K3">
        <v>14.86</v>
      </c>
      <c r="L3">
        <v>23</v>
      </c>
      <c r="M3">
        <v>267</v>
      </c>
      <c r="N3">
        <v>1</v>
      </c>
      <c r="O3">
        <v>104</v>
      </c>
      <c r="P3">
        <v>99</v>
      </c>
      <c r="Q3">
        <v>43.68</v>
      </c>
      <c r="R3">
        <v>17</v>
      </c>
      <c r="S3">
        <v>37.74</v>
      </c>
      <c r="T3">
        <v>18</v>
      </c>
      <c r="U3">
        <v>4.58</v>
      </c>
      <c r="V3">
        <v>22</v>
      </c>
      <c r="W3">
        <v>31.13</v>
      </c>
      <c r="X3">
        <v>22</v>
      </c>
      <c r="Y3">
        <v>0</v>
      </c>
    </row>
    <row r="4" spans="1:25" x14ac:dyDescent="0.25">
      <c r="A4" t="s">
        <v>231</v>
      </c>
      <c r="B4" s="60">
        <v>46170</v>
      </c>
      <c r="C4" t="s">
        <v>224</v>
      </c>
      <c r="D4" t="s">
        <v>225</v>
      </c>
      <c r="E4">
        <v>8.8699999999999992</v>
      </c>
      <c r="F4">
        <v>16</v>
      </c>
      <c r="G4">
        <v>9.9700000000000006</v>
      </c>
      <c r="H4">
        <v>18</v>
      </c>
      <c r="I4">
        <v>13.1</v>
      </c>
      <c r="J4">
        <v>9</v>
      </c>
      <c r="K4">
        <v>14.81</v>
      </c>
      <c r="L4">
        <v>17</v>
      </c>
      <c r="M4">
        <v>14</v>
      </c>
      <c r="N4">
        <v>1</v>
      </c>
      <c r="O4">
        <v>110</v>
      </c>
      <c r="P4">
        <v>108</v>
      </c>
      <c r="Q4">
        <v>19.48</v>
      </c>
      <c r="R4">
        <v>16</v>
      </c>
      <c r="S4">
        <v>34.4</v>
      </c>
      <c r="T4">
        <v>17</v>
      </c>
      <c r="U4">
        <v>2.65</v>
      </c>
      <c r="V4">
        <v>16</v>
      </c>
      <c r="W4">
        <v>23.97</v>
      </c>
      <c r="X4">
        <v>16</v>
      </c>
      <c r="Y4">
        <v>0</v>
      </c>
    </row>
    <row r="5" spans="1:25" x14ac:dyDescent="0.25">
      <c r="A5" t="s">
        <v>227</v>
      </c>
      <c r="B5" s="60">
        <v>46171</v>
      </c>
      <c r="C5" t="s">
        <v>224</v>
      </c>
      <c r="D5" t="s">
        <v>225</v>
      </c>
      <c r="E5">
        <v>7.44</v>
      </c>
      <c r="F5">
        <v>16</v>
      </c>
      <c r="G5">
        <v>10.37</v>
      </c>
      <c r="H5">
        <v>19</v>
      </c>
      <c r="I5">
        <v>11.88</v>
      </c>
      <c r="J5">
        <v>0</v>
      </c>
      <c r="K5">
        <v>13.03</v>
      </c>
      <c r="L5">
        <v>0</v>
      </c>
      <c r="M5">
        <v>227</v>
      </c>
      <c r="N5">
        <v>0</v>
      </c>
      <c r="O5">
        <v>78</v>
      </c>
      <c r="P5">
        <v>59</v>
      </c>
      <c r="Q5">
        <v>32.25</v>
      </c>
      <c r="R5">
        <v>16</v>
      </c>
      <c r="S5">
        <v>38.409999999999997</v>
      </c>
      <c r="T5">
        <v>16</v>
      </c>
      <c r="U5">
        <v>5.0999999999999996</v>
      </c>
      <c r="V5">
        <v>19</v>
      </c>
      <c r="W5">
        <v>33.78</v>
      </c>
      <c r="X5">
        <v>19</v>
      </c>
      <c r="Y5">
        <v>0</v>
      </c>
    </row>
    <row r="6" spans="1:25" x14ac:dyDescent="0.25">
      <c r="A6" t="s">
        <v>230</v>
      </c>
      <c r="B6" s="60">
        <v>46171</v>
      </c>
      <c r="C6" t="s">
        <v>224</v>
      </c>
      <c r="D6" t="s">
        <v>225</v>
      </c>
      <c r="E6">
        <v>4.26</v>
      </c>
      <c r="F6">
        <v>16</v>
      </c>
      <c r="G6">
        <v>6.83</v>
      </c>
      <c r="H6">
        <v>18</v>
      </c>
      <c r="I6">
        <v>11.73</v>
      </c>
      <c r="J6">
        <v>20</v>
      </c>
      <c r="K6">
        <v>14.42</v>
      </c>
      <c r="L6">
        <v>20</v>
      </c>
      <c r="M6">
        <v>270</v>
      </c>
      <c r="N6">
        <v>1</v>
      </c>
      <c r="O6">
        <v>106</v>
      </c>
      <c r="P6">
        <v>102</v>
      </c>
      <c r="Q6">
        <v>60</v>
      </c>
      <c r="R6">
        <v>17</v>
      </c>
      <c r="S6">
        <v>41.13</v>
      </c>
      <c r="T6">
        <v>18</v>
      </c>
      <c r="U6">
        <v>7.78</v>
      </c>
      <c r="V6">
        <v>20</v>
      </c>
      <c r="W6">
        <v>42.17</v>
      </c>
      <c r="X6">
        <v>20</v>
      </c>
      <c r="Y6">
        <v>0</v>
      </c>
    </row>
    <row r="7" spans="1:25" x14ac:dyDescent="0.25">
      <c r="A7" t="s">
        <v>231</v>
      </c>
      <c r="B7" s="60">
        <v>46171</v>
      </c>
      <c r="C7" t="s">
        <v>224</v>
      </c>
      <c r="D7" t="s">
        <v>225</v>
      </c>
      <c r="E7">
        <v>8.14</v>
      </c>
      <c r="F7">
        <v>14</v>
      </c>
      <c r="G7">
        <v>12.42</v>
      </c>
      <c r="H7">
        <v>15</v>
      </c>
      <c r="I7">
        <v>13.97</v>
      </c>
      <c r="J7">
        <v>4</v>
      </c>
      <c r="K7">
        <v>14.95</v>
      </c>
      <c r="L7">
        <v>0</v>
      </c>
      <c r="M7">
        <v>17</v>
      </c>
      <c r="N7">
        <v>1</v>
      </c>
      <c r="O7">
        <v>117</v>
      </c>
      <c r="P7">
        <v>119</v>
      </c>
      <c r="Q7">
        <v>21.89</v>
      </c>
      <c r="R7">
        <v>14</v>
      </c>
      <c r="S7">
        <v>32.35</v>
      </c>
      <c r="T7">
        <v>14</v>
      </c>
      <c r="U7">
        <v>3.56</v>
      </c>
      <c r="V7">
        <v>15</v>
      </c>
      <c r="W7">
        <v>26.45</v>
      </c>
      <c r="X7">
        <v>15</v>
      </c>
      <c r="Y7">
        <v>0</v>
      </c>
    </row>
    <row r="8" spans="1:25" x14ac:dyDescent="0.25">
      <c r="A8" t="s">
        <v>227</v>
      </c>
      <c r="B8" s="60">
        <v>46172</v>
      </c>
      <c r="C8" t="s">
        <v>224</v>
      </c>
      <c r="D8" t="s">
        <v>225</v>
      </c>
      <c r="E8">
        <v>8.42</v>
      </c>
      <c r="F8">
        <v>16</v>
      </c>
      <c r="G8">
        <v>10.24</v>
      </c>
      <c r="H8">
        <v>18</v>
      </c>
      <c r="I8">
        <v>13.82</v>
      </c>
      <c r="J8">
        <v>21</v>
      </c>
      <c r="K8">
        <v>13.42</v>
      </c>
      <c r="L8">
        <v>7</v>
      </c>
      <c r="M8">
        <v>227</v>
      </c>
      <c r="N8">
        <v>0</v>
      </c>
      <c r="O8">
        <v>82</v>
      </c>
      <c r="P8">
        <v>65</v>
      </c>
      <c r="Q8">
        <v>24.27</v>
      </c>
      <c r="R8">
        <v>16</v>
      </c>
      <c r="S8">
        <v>37.44</v>
      </c>
      <c r="T8">
        <v>16</v>
      </c>
      <c r="U8">
        <v>4.45</v>
      </c>
      <c r="V8">
        <v>23</v>
      </c>
      <c r="W8">
        <v>30.39</v>
      </c>
      <c r="X8">
        <v>23</v>
      </c>
      <c r="Y8">
        <v>0</v>
      </c>
    </row>
    <row r="9" spans="1:25" x14ac:dyDescent="0.25">
      <c r="A9" t="s">
        <v>230</v>
      </c>
      <c r="B9" s="60">
        <v>46172</v>
      </c>
      <c r="C9" t="s">
        <v>224</v>
      </c>
      <c r="D9" t="s">
        <v>225</v>
      </c>
      <c r="E9">
        <v>7.16</v>
      </c>
      <c r="F9">
        <v>16</v>
      </c>
      <c r="G9">
        <v>6.9</v>
      </c>
      <c r="H9">
        <v>0</v>
      </c>
      <c r="I9">
        <v>11.94</v>
      </c>
      <c r="J9">
        <v>13</v>
      </c>
      <c r="K9">
        <v>14.21</v>
      </c>
      <c r="L9">
        <v>19</v>
      </c>
      <c r="M9">
        <v>273</v>
      </c>
      <c r="N9">
        <v>1</v>
      </c>
      <c r="O9">
        <v>108</v>
      </c>
      <c r="P9">
        <v>106</v>
      </c>
      <c r="Q9">
        <v>35.17</v>
      </c>
      <c r="R9">
        <v>16</v>
      </c>
      <c r="S9">
        <v>37.409999999999997</v>
      </c>
      <c r="T9">
        <v>17</v>
      </c>
      <c r="U9">
        <v>8.6199999999999992</v>
      </c>
      <c r="V9">
        <v>21</v>
      </c>
      <c r="W9">
        <v>41.01</v>
      </c>
      <c r="X9">
        <v>21</v>
      </c>
      <c r="Y9">
        <v>0</v>
      </c>
    </row>
    <row r="10" spans="1:25" x14ac:dyDescent="0.25">
      <c r="A10" t="s">
        <v>231</v>
      </c>
      <c r="B10" s="60">
        <v>46172</v>
      </c>
      <c r="C10" t="s">
        <v>224</v>
      </c>
      <c r="D10" t="s">
        <v>225</v>
      </c>
      <c r="E10">
        <v>10.15</v>
      </c>
      <c r="F10">
        <v>12</v>
      </c>
      <c r="G10">
        <v>11.79</v>
      </c>
      <c r="H10">
        <v>18</v>
      </c>
      <c r="I10">
        <v>15.26</v>
      </c>
      <c r="J10">
        <v>9</v>
      </c>
      <c r="K10">
        <v>15.13</v>
      </c>
      <c r="L10">
        <v>15</v>
      </c>
      <c r="M10">
        <v>21</v>
      </c>
      <c r="N10">
        <v>1</v>
      </c>
      <c r="O10">
        <v>122</v>
      </c>
      <c r="P10">
        <v>127</v>
      </c>
      <c r="Q10">
        <v>14.46</v>
      </c>
      <c r="R10">
        <v>19</v>
      </c>
      <c r="S10">
        <v>30.68</v>
      </c>
      <c r="T10">
        <v>18</v>
      </c>
      <c r="U10">
        <v>6.01</v>
      </c>
      <c r="V10">
        <v>22</v>
      </c>
      <c r="W10">
        <v>32.119999999999997</v>
      </c>
      <c r="X10">
        <v>22</v>
      </c>
      <c r="Y10">
        <v>0</v>
      </c>
    </row>
    <row r="11" spans="1:25" x14ac:dyDescent="0.25">
      <c r="A11" t="s">
        <v>227</v>
      </c>
      <c r="B11" s="60">
        <v>46173</v>
      </c>
      <c r="C11" t="s">
        <v>224</v>
      </c>
      <c r="D11" t="s">
        <v>225</v>
      </c>
      <c r="E11">
        <v>11.75</v>
      </c>
      <c r="F11">
        <v>16</v>
      </c>
      <c r="G11">
        <v>11.57</v>
      </c>
      <c r="H11">
        <v>0</v>
      </c>
      <c r="I11">
        <v>13.45</v>
      </c>
      <c r="J11">
        <v>18</v>
      </c>
      <c r="K11">
        <v>13.6</v>
      </c>
      <c r="L11">
        <v>18</v>
      </c>
      <c r="M11">
        <v>225</v>
      </c>
      <c r="N11">
        <v>0</v>
      </c>
      <c r="O11">
        <v>87</v>
      </c>
      <c r="P11">
        <v>72</v>
      </c>
      <c r="Q11">
        <v>9.8000000000000007</v>
      </c>
      <c r="R11">
        <v>16</v>
      </c>
      <c r="S11">
        <v>34.21</v>
      </c>
      <c r="T11">
        <v>16</v>
      </c>
      <c r="U11">
        <v>3.77</v>
      </c>
      <c r="V11">
        <v>9</v>
      </c>
      <c r="W11">
        <v>27.32</v>
      </c>
      <c r="X11">
        <v>0</v>
      </c>
      <c r="Y11">
        <v>0</v>
      </c>
    </row>
    <row r="12" spans="1:25" x14ac:dyDescent="0.25">
      <c r="A12" t="s">
        <v>230</v>
      </c>
      <c r="B12" s="60">
        <v>46173</v>
      </c>
      <c r="C12" t="s">
        <v>224</v>
      </c>
      <c r="D12" t="s">
        <v>225</v>
      </c>
      <c r="E12">
        <v>7.66</v>
      </c>
      <c r="F12">
        <v>19</v>
      </c>
      <c r="G12">
        <v>11.43</v>
      </c>
      <c r="H12">
        <v>0</v>
      </c>
      <c r="I12">
        <v>12.22</v>
      </c>
      <c r="J12">
        <v>7</v>
      </c>
      <c r="K12">
        <v>14.14</v>
      </c>
      <c r="L12">
        <v>17</v>
      </c>
      <c r="M12">
        <v>274</v>
      </c>
      <c r="N12">
        <v>1</v>
      </c>
      <c r="O12">
        <v>111</v>
      </c>
      <c r="P12">
        <v>110</v>
      </c>
      <c r="Q12">
        <v>29.37</v>
      </c>
      <c r="R12">
        <v>18</v>
      </c>
      <c r="S12">
        <v>37.020000000000003</v>
      </c>
      <c r="T12">
        <v>19</v>
      </c>
      <c r="U12">
        <v>7.68</v>
      </c>
      <c r="V12">
        <v>17</v>
      </c>
      <c r="W12">
        <v>39.72</v>
      </c>
      <c r="X12">
        <v>17</v>
      </c>
      <c r="Y12">
        <v>0</v>
      </c>
    </row>
    <row r="13" spans="1:25" x14ac:dyDescent="0.25">
      <c r="A13" t="s">
        <v>231</v>
      </c>
      <c r="B13" s="60">
        <v>46173</v>
      </c>
      <c r="C13" t="s">
        <v>224</v>
      </c>
      <c r="D13" t="s">
        <v>225</v>
      </c>
      <c r="E13">
        <v>5.0999999999999996</v>
      </c>
      <c r="F13">
        <v>18</v>
      </c>
      <c r="G13">
        <v>9.32</v>
      </c>
      <c r="H13">
        <v>19</v>
      </c>
      <c r="I13">
        <v>14.4</v>
      </c>
      <c r="J13">
        <v>19</v>
      </c>
      <c r="K13">
        <v>15.26</v>
      </c>
      <c r="L13">
        <v>14</v>
      </c>
      <c r="M13">
        <v>23</v>
      </c>
      <c r="N13">
        <v>1</v>
      </c>
      <c r="O13">
        <v>127</v>
      </c>
      <c r="P13">
        <v>135</v>
      </c>
      <c r="Q13">
        <v>48.75</v>
      </c>
      <c r="R13">
        <v>17</v>
      </c>
      <c r="S13">
        <v>35.32</v>
      </c>
      <c r="T13">
        <v>18</v>
      </c>
      <c r="U13">
        <v>7.36</v>
      </c>
      <c r="V13">
        <v>15</v>
      </c>
      <c r="W13">
        <v>38.42</v>
      </c>
      <c r="X13">
        <v>15</v>
      </c>
      <c r="Y13">
        <v>0</v>
      </c>
    </row>
    <row r="14" spans="1:25" x14ac:dyDescent="0.25">
      <c r="A14" t="s">
        <v>227</v>
      </c>
      <c r="B14" s="60">
        <v>46174</v>
      </c>
      <c r="C14" t="s">
        <v>224</v>
      </c>
      <c r="D14" t="s">
        <v>225</v>
      </c>
      <c r="E14">
        <v>6.47</v>
      </c>
      <c r="F14">
        <v>17</v>
      </c>
      <c r="G14">
        <v>9.99</v>
      </c>
      <c r="H14">
        <v>22</v>
      </c>
      <c r="I14">
        <v>13.6</v>
      </c>
      <c r="J14">
        <v>9</v>
      </c>
      <c r="K14">
        <v>13.83</v>
      </c>
      <c r="L14">
        <v>0</v>
      </c>
      <c r="M14">
        <v>225</v>
      </c>
      <c r="N14">
        <v>0</v>
      </c>
      <c r="O14">
        <v>91</v>
      </c>
      <c r="P14">
        <v>79</v>
      </c>
      <c r="Q14">
        <v>41.67</v>
      </c>
      <c r="R14">
        <v>16</v>
      </c>
      <c r="S14">
        <v>37.4</v>
      </c>
      <c r="T14">
        <v>17</v>
      </c>
      <c r="U14">
        <v>5.94</v>
      </c>
      <c r="V14">
        <v>17</v>
      </c>
      <c r="W14">
        <v>36.130000000000003</v>
      </c>
      <c r="X14">
        <v>17</v>
      </c>
      <c r="Y14">
        <v>0</v>
      </c>
    </row>
    <row r="15" spans="1:25" x14ac:dyDescent="0.25">
      <c r="A15" t="s">
        <v>230</v>
      </c>
      <c r="B15" s="60">
        <v>46174</v>
      </c>
      <c r="C15" t="s">
        <v>224</v>
      </c>
      <c r="D15" t="s">
        <v>225</v>
      </c>
      <c r="E15">
        <v>5.61</v>
      </c>
      <c r="F15">
        <v>16</v>
      </c>
      <c r="G15">
        <v>10.72</v>
      </c>
      <c r="H15">
        <v>20</v>
      </c>
      <c r="I15">
        <v>12.47</v>
      </c>
      <c r="J15">
        <v>1</v>
      </c>
      <c r="K15">
        <v>14.28</v>
      </c>
      <c r="L15">
        <v>10</v>
      </c>
      <c r="M15">
        <v>275</v>
      </c>
      <c r="N15">
        <v>1</v>
      </c>
      <c r="O15">
        <v>112</v>
      </c>
      <c r="P15">
        <v>111</v>
      </c>
      <c r="Q15">
        <v>46.05</v>
      </c>
      <c r="R15">
        <v>15</v>
      </c>
      <c r="S15">
        <v>36.700000000000003</v>
      </c>
      <c r="T15">
        <v>17</v>
      </c>
      <c r="U15">
        <v>8.93</v>
      </c>
      <c r="V15">
        <v>14</v>
      </c>
      <c r="W15">
        <v>42.7</v>
      </c>
      <c r="X15">
        <v>14</v>
      </c>
      <c r="Y15">
        <v>0</v>
      </c>
    </row>
    <row r="16" spans="1:25" x14ac:dyDescent="0.25">
      <c r="A16" t="s">
        <v>231</v>
      </c>
      <c r="B16" s="60">
        <v>46174</v>
      </c>
      <c r="C16" t="s">
        <v>224</v>
      </c>
      <c r="D16" t="s">
        <v>225</v>
      </c>
      <c r="E16">
        <v>9.1</v>
      </c>
      <c r="F16">
        <v>14</v>
      </c>
      <c r="G16">
        <v>11.58</v>
      </c>
      <c r="H16">
        <v>20</v>
      </c>
      <c r="I16">
        <v>14.6</v>
      </c>
      <c r="J16">
        <v>6</v>
      </c>
      <c r="K16">
        <v>15.41</v>
      </c>
      <c r="L16">
        <v>0</v>
      </c>
      <c r="M16">
        <v>25</v>
      </c>
      <c r="N16">
        <v>1</v>
      </c>
      <c r="O16">
        <v>132</v>
      </c>
      <c r="P16">
        <v>143</v>
      </c>
      <c r="Q16">
        <v>17.8</v>
      </c>
      <c r="R16">
        <v>13</v>
      </c>
      <c r="S16">
        <v>30.97</v>
      </c>
      <c r="T16">
        <v>14</v>
      </c>
      <c r="U16">
        <v>3.08</v>
      </c>
      <c r="V16">
        <v>12</v>
      </c>
      <c r="W16">
        <v>23.85</v>
      </c>
      <c r="X16">
        <v>12</v>
      </c>
      <c r="Y16">
        <v>0</v>
      </c>
    </row>
    <row r="17" spans="1:25" x14ac:dyDescent="0.25">
      <c r="A17" t="s">
        <v>227</v>
      </c>
      <c r="B17" s="60">
        <v>46175</v>
      </c>
      <c r="C17" t="s">
        <v>229</v>
      </c>
      <c r="D17" t="s">
        <v>225</v>
      </c>
      <c r="E17">
        <v>6.17</v>
      </c>
      <c r="F17">
        <v>16</v>
      </c>
      <c r="G17">
        <v>9.5399999999999991</v>
      </c>
      <c r="H17">
        <v>19</v>
      </c>
      <c r="I17">
        <v>14.15</v>
      </c>
      <c r="J17">
        <v>22</v>
      </c>
      <c r="K17">
        <v>14.04</v>
      </c>
      <c r="L17">
        <v>7</v>
      </c>
      <c r="M17">
        <v>210</v>
      </c>
      <c r="N17">
        <v>0</v>
      </c>
      <c r="O17">
        <v>92</v>
      </c>
      <c r="P17">
        <v>81</v>
      </c>
      <c r="Q17">
        <v>38.130000000000003</v>
      </c>
      <c r="R17">
        <v>16</v>
      </c>
      <c r="S17">
        <v>37.07</v>
      </c>
      <c r="T17">
        <v>17</v>
      </c>
      <c r="U17">
        <v>4.18</v>
      </c>
      <c r="V17">
        <v>18</v>
      </c>
      <c r="W17">
        <v>30.62</v>
      </c>
      <c r="X17">
        <v>18</v>
      </c>
      <c r="Y17">
        <v>0</v>
      </c>
    </row>
    <row r="18" spans="1:25" x14ac:dyDescent="0.25">
      <c r="A18" t="s">
        <v>230</v>
      </c>
      <c r="B18" s="60">
        <v>46175</v>
      </c>
      <c r="C18" t="s">
        <v>229</v>
      </c>
      <c r="D18" t="s">
        <v>225</v>
      </c>
      <c r="E18">
        <v>3.58</v>
      </c>
      <c r="F18">
        <v>18</v>
      </c>
      <c r="G18">
        <v>7.49</v>
      </c>
      <c r="H18">
        <v>20</v>
      </c>
      <c r="I18">
        <v>13.05</v>
      </c>
      <c r="J18">
        <v>23</v>
      </c>
      <c r="K18">
        <v>14.27</v>
      </c>
      <c r="L18">
        <v>5</v>
      </c>
      <c r="M18">
        <v>277</v>
      </c>
      <c r="N18">
        <v>1</v>
      </c>
      <c r="O18">
        <v>114</v>
      </c>
      <c r="P18">
        <v>115</v>
      </c>
      <c r="Q18">
        <v>67.84</v>
      </c>
      <c r="R18">
        <v>17</v>
      </c>
      <c r="S18">
        <v>40.340000000000003</v>
      </c>
      <c r="T18">
        <v>18</v>
      </c>
      <c r="U18">
        <v>9.68</v>
      </c>
      <c r="V18">
        <v>17</v>
      </c>
      <c r="W18">
        <v>46.75</v>
      </c>
      <c r="X18">
        <v>17</v>
      </c>
      <c r="Y18">
        <v>0</v>
      </c>
    </row>
    <row r="19" spans="1:25" x14ac:dyDescent="0.25">
      <c r="A19" t="s">
        <v>231</v>
      </c>
      <c r="B19" s="60">
        <v>46175</v>
      </c>
      <c r="C19" t="s">
        <v>229</v>
      </c>
      <c r="D19" t="s">
        <v>225</v>
      </c>
      <c r="E19">
        <v>6.54</v>
      </c>
      <c r="F19">
        <v>17</v>
      </c>
      <c r="G19">
        <v>8.86</v>
      </c>
      <c r="H19">
        <v>19</v>
      </c>
      <c r="I19">
        <v>14.58</v>
      </c>
      <c r="J19">
        <v>23</v>
      </c>
      <c r="K19">
        <v>15.57</v>
      </c>
      <c r="L19">
        <v>6</v>
      </c>
      <c r="M19">
        <v>28</v>
      </c>
      <c r="N19">
        <v>1</v>
      </c>
      <c r="O19">
        <v>138</v>
      </c>
      <c r="P19">
        <v>153</v>
      </c>
      <c r="Q19">
        <v>29.03</v>
      </c>
      <c r="R19">
        <v>17</v>
      </c>
      <c r="S19">
        <v>33.5</v>
      </c>
      <c r="T19">
        <v>18</v>
      </c>
      <c r="U19">
        <v>2.5499999999999998</v>
      </c>
      <c r="V19">
        <v>17</v>
      </c>
      <c r="W19">
        <v>23.28</v>
      </c>
      <c r="X19">
        <v>17</v>
      </c>
      <c r="Y19">
        <v>0</v>
      </c>
    </row>
    <row r="20" spans="1:25" x14ac:dyDescent="0.25">
      <c r="A20" t="s">
        <v>227</v>
      </c>
      <c r="B20" s="60">
        <v>46176</v>
      </c>
      <c r="C20" t="s">
        <v>229</v>
      </c>
      <c r="D20" t="s">
        <v>225</v>
      </c>
      <c r="E20">
        <v>6.09</v>
      </c>
      <c r="F20">
        <v>18</v>
      </c>
      <c r="G20">
        <v>8.42</v>
      </c>
      <c r="H20">
        <v>23</v>
      </c>
      <c r="I20">
        <v>13.41</v>
      </c>
      <c r="J20">
        <v>22</v>
      </c>
      <c r="K20">
        <v>14.21</v>
      </c>
      <c r="L20">
        <v>0</v>
      </c>
      <c r="M20">
        <v>210</v>
      </c>
      <c r="N20">
        <v>0</v>
      </c>
      <c r="O20">
        <v>97</v>
      </c>
      <c r="P20">
        <v>88</v>
      </c>
      <c r="Q20">
        <v>36.56</v>
      </c>
      <c r="R20">
        <v>18</v>
      </c>
      <c r="S20">
        <v>38.18</v>
      </c>
      <c r="T20">
        <v>18</v>
      </c>
      <c r="U20">
        <v>3.84</v>
      </c>
      <c r="V20">
        <v>20</v>
      </c>
      <c r="W20">
        <v>29.52</v>
      </c>
      <c r="X20">
        <v>20</v>
      </c>
      <c r="Y20">
        <v>0</v>
      </c>
    </row>
    <row r="21" spans="1:25" x14ac:dyDescent="0.25">
      <c r="A21" t="s">
        <v>230</v>
      </c>
      <c r="B21" s="60">
        <v>46176</v>
      </c>
      <c r="C21" t="s">
        <v>229</v>
      </c>
      <c r="D21" t="s">
        <v>225</v>
      </c>
      <c r="E21">
        <v>3.81</v>
      </c>
      <c r="F21">
        <v>18</v>
      </c>
      <c r="G21">
        <v>7.58</v>
      </c>
      <c r="H21">
        <v>1</v>
      </c>
      <c r="I21">
        <v>12.32</v>
      </c>
      <c r="J21">
        <v>23</v>
      </c>
      <c r="K21">
        <v>14.13</v>
      </c>
      <c r="L21">
        <v>23</v>
      </c>
      <c r="M21">
        <v>280</v>
      </c>
      <c r="N21">
        <v>1</v>
      </c>
      <c r="O21">
        <v>116</v>
      </c>
      <c r="P21">
        <v>117</v>
      </c>
      <c r="Q21">
        <v>65.489999999999995</v>
      </c>
      <c r="R21">
        <v>17</v>
      </c>
      <c r="S21">
        <v>40.869999999999997</v>
      </c>
      <c r="T21">
        <v>18</v>
      </c>
      <c r="U21">
        <v>5.32</v>
      </c>
      <c r="V21">
        <v>17</v>
      </c>
      <c r="W21">
        <v>35.69</v>
      </c>
      <c r="X21">
        <v>17</v>
      </c>
      <c r="Y21">
        <v>0</v>
      </c>
    </row>
    <row r="22" spans="1:25" x14ac:dyDescent="0.25">
      <c r="A22" t="s">
        <v>231</v>
      </c>
      <c r="B22" s="60">
        <v>46176</v>
      </c>
      <c r="C22" t="s">
        <v>229</v>
      </c>
      <c r="D22" t="s">
        <v>225</v>
      </c>
      <c r="E22">
        <v>5.52</v>
      </c>
      <c r="F22">
        <v>17</v>
      </c>
      <c r="G22">
        <v>8</v>
      </c>
      <c r="H22">
        <v>19</v>
      </c>
      <c r="I22">
        <v>13.28</v>
      </c>
      <c r="J22">
        <v>23</v>
      </c>
      <c r="K22">
        <v>15.49</v>
      </c>
      <c r="L22">
        <v>23</v>
      </c>
      <c r="M22">
        <v>31</v>
      </c>
      <c r="N22">
        <v>1</v>
      </c>
      <c r="O22">
        <v>144</v>
      </c>
      <c r="P22">
        <v>162</v>
      </c>
      <c r="Q22">
        <v>34.4</v>
      </c>
      <c r="R22">
        <v>17</v>
      </c>
      <c r="S22">
        <v>35.83</v>
      </c>
      <c r="T22">
        <v>18</v>
      </c>
      <c r="U22">
        <v>2.57</v>
      </c>
      <c r="V22">
        <v>19</v>
      </c>
      <c r="W22">
        <v>24.02</v>
      </c>
      <c r="X22">
        <v>19</v>
      </c>
      <c r="Y22">
        <v>0</v>
      </c>
    </row>
    <row r="23" spans="1:25" x14ac:dyDescent="0.25">
      <c r="A23" t="s">
        <v>227</v>
      </c>
      <c r="B23" s="60">
        <v>46177</v>
      </c>
      <c r="C23" t="s">
        <v>229</v>
      </c>
      <c r="D23" t="s">
        <v>225</v>
      </c>
      <c r="E23">
        <v>6.66</v>
      </c>
      <c r="F23">
        <v>17</v>
      </c>
      <c r="G23">
        <v>8.6</v>
      </c>
      <c r="H23">
        <v>23</v>
      </c>
      <c r="I23">
        <v>12.7</v>
      </c>
      <c r="J23">
        <v>22</v>
      </c>
      <c r="K23">
        <v>14.23</v>
      </c>
      <c r="L23">
        <v>23</v>
      </c>
      <c r="M23">
        <v>213</v>
      </c>
      <c r="N23">
        <v>1</v>
      </c>
      <c r="O23">
        <v>102</v>
      </c>
      <c r="P23">
        <v>96</v>
      </c>
      <c r="Q23">
        <v>40.880000000000003</v>
      </c>
      <c r="R23">
        <v>17</v>
      </c>
      <c r="S23">
        <v>38.11</v>
      </c>
      <c r="T23">
        <v>18</v>
      </c>
      <c r="U23">
        <v>5.17</v>
      </c>
      <c r="V23">
        <v>17</v>
      </c>
      <c r="W23">
        <v>34.1</v>
      </c>
      <c r="X23">
        <v>18</v>
      </c>
      <c r="Y23">
        <v>0</v>
      </c>
    </row>
    <row r="24" spans="1:25" x14ac:dyDescent="0.25">
      <c r="A24" t="s">
        <v>230</v>
      </c>
      <c r="B24" s="60">
        <v>46177</v>
      </c>
      <c r="C24" t="s">
        <v>229</v>
      </c>
      <c r="D24" t="s">
        <v>225</v>
      </c>
      <c r="E24">
        <v>4.0599999999999996</v>
      </c>
      <c r="F24">
        <v>17</v>
      </c>
      <c r="G24">
        <v>7.23</v>
      </c>
      <c r="H24">
        <v>20</v>
      </c>
      <c r="I24">
        <v>11.44</v>
      </c>
      <c r="J24">
        <v>23</v>
      </c>
      <c r="K24">
        <v>13.78</v>
      </c>
      <c r="L24">
        <v>23</v>
      </c>
      <c r="M24">
        <v>283</v>
      </c>
      <c r="N24">
        <v>1</v>
      </c>
      <c r="O24">
        <v>119</v>
      </c>
      <c r="P24">
        <v>122</v>
      </c>
      <c r="Q24">
        <v>63.58</v>
      </c>
      <c r="R24">
        <v>17</v>
      </c>
      <c r="S24">
        <v>42.5</v>
      </c>
      <c r="T24">
        <v>18</v>
      </c>
      <c r="U24">
        <v>7.34</v>
      </c>
      <c r="V24">
        <v>17</v>
      </c>
      <c r="W24">
        <v>42.15</v>
      </c>
      <c r="X24">
        <v>17</v>
      </c>
      <c r="Y24">
        <v>0</v>
      </c>
    </row>
    <row r="25" spans="1:25" x14ac:dyDescent="0.25">
      <c r="A25" t="s">
        <v>231</v>
      </c>
      <c r="B25" s="60">
        <v>46177</v>
      </c>
      <c r="C25" t="s">
        <v>229</v>
      </c>
      <c r="D25" t="s">
        <v>225</v>
      </c>
      <c r="E25">
        <v>5.4</v>
      </c>
      <c r="F25">
        <v>16</v>
      </c>
      <c r="G25">
        <v>6.92</v>
      </c>
      <c r="H25">
        <v>19</v>
      </c>
      <c r="I25">
        <v>12.03</v>
      </c>
      <c r="J25">
        <v>23</v>
      </c>
      <c r="K25">
        <v>14.97</v>
      </c>
      <c r="L25">
        <v>23</v>
      </c>
      <c r="M25">
        <v>34</v>
      </c>
      <c r="N25">
        <v>1</v>
      </c>
      <c r="O25">
        <v>149</v>
      </c>
      <c r="P25">
        <v>170</v>
      </c>
      <c r="Q25">
        <v>41.13</v>
      </c>
      <c r="R25">
        <v>15</v>
      </c>
      <c r="S25">
        <v>38.11</v>
      </c>
      <c r="T25">
        <v>18</v>
      </c>
      <c r="U25">
        <v>3.44</v>
      </c>
      <c r="V25">
        <v>13</v>
      </c>
      <c r="W25">
        <v>27.95</v>
      </c>
      <c r="X25">
        <v>16</v>
      </c>
      <c r="Y25">
        <v>0</v>
      </c>
    </row>
    <row r="26" spans="1:25" x14ac:dyDescent="0.25">
      <c r="A26" t="s">
        <v>227</v>
      </c>
      <c r="B26" s="60">
        <v>46178</v>
      </c>
      <c r="C26" t="s">
        <v>229</v>
      </c>
      <c r="D26" t="s">
        <v>225</v>
      </c>
      <c r="E26">
        <v>5.8</v>
      </c>
      <c r="F26">
        <v>18</v>
      </c>
      <c r="G26">
        <v>7.75</v>
      </c>
      <c r="H26">
        <v>20</v>
      </c>
      <c r="I26">
        <v>11.93</v>
      </c>
      <c r="J26">
        <v>23</v>
      </c>
      <c r="K26">
        <v>13.88</v>
      </c>
      <c r="L26">
        <v>23</v>
      </c>
      <c r="M26">
        <v>216</v>
      </c>
      <c r="N26">
        <v>1</v>
      </c>
      <c r="O26">
        <v>106</v>
      </c>
      <c r="P26">
        <v>102</v>
      </c>
      <c r="Q26">
        <v>41.14</v>
      </c>
      <c r="R26">
        <v>18</v>
      </c>
      <c r="S26">
        <v>40.549999999999997</v>
      </c>
      <c r="T26">
        <v>19</v>
      </c>
      <c r="U26">
        <v>4.08</v>
      </c>
      <c r="V26">
        <v>20</v>
      </c>
      <c r="W26">
        <v>31.44</v>
      </c>
      <c r="X26">
        <v>20</v>
      </c>
      <c r="Y26">
        <v>0</v>
      </c>
    </row>
    <row r="27" spans="1:25" x14ac:dyDescent="0.25">
      <c r="A27" t="s">
        <v>230</v>
      </c>
      <c r="B27" s="60">
        <v>46178</v>
      </c>
      <c r="C27" t="s">
        <v>229</v>
      </c>
      <c r="D27" t="s">
        <v>225</v>
      </c>
      <c r="E27">
        <v>3.88</v>
      </c>
      <c r="F27">
        <v>18</v>
      </c>
      <c r="G27">
        <v>7.3</v>
      </c>
      <c r="H27">
        <v>1</v>
      </c>
      <c r="I27">
        <v>10.89</v>
      </c>
      <c r="J27">
        <v>23</v>
      </c>
      <c r="K27">
        <v>13.41</v>
      </c>
      <c r="L27">
        <v>23</v>
      </c>
      <c r="M27">
        <v>286</v>
      </c>
      <c r="N27">
        <v>1</v>
      </c>
      <c r="O27">
        <v>121</v>
      </c>
      <c r="P27">
        <v>125</v>
      </c>
      <c r="Q27">
        <v>59.72</v>
      </c>
      <c r="R27">
        <v>17</v>
      </c>
      <c r="S27">
        <v>44.13</v>
      </c>
      <c r="T27">
        <v>19</v>
      </c>
      <c r="U27">
        <v>4.62</v>
      </c>
      <c r="V27">
        <v>16</v>
      </c>
      <c r="W27">
        <v>34.32</v>
      </c>
      <c r="X27">
        <v>16</v>
      </c>
      <c r="Y27">
        <v>0</v>
      </c>
    </row>
    <row r="28" spans="1:25" x14ac:dyDescent="0.25">
      <c r="A28" t="s">
        <v>231</v>
      </c>
      <c r="B28" s="60">
        <v>46178</v>
      </c>
      <c r="C28" t="s">
        <v>229</v>
      </c>
      <c r="D28" t="s">
        <v>225</v>
      </c>
      <c r="E28">
        <v>5.92</v>
      </c>
      <c r="F28">
        <v>18</v>
      </c>
      <c r="G28">
        <v>6.94</v>
      </c>
      <c r="H28">
        <v>0</v>
      </c>
      <c r="I28">
        <v>11.14</v>
      </c>
      <c r="J28">
        <v>23</v>
      </c>
      <c r="K28">
        <v>14.4</v>
      </c>
      <c r="L28">
        <v>23</v>
      </c>
      <c r="M28">
        <v>38</v>
      </c>
      <c r="N28">
        <v>1</v>
      </c>
      <c r="O28">
        <v>149</v>
      </c>
      <c r="P28">
        <v>170</v>
      </c>
      <c r="Q28">
        <v>32.020000000000003</v>
      </c>
      <c r="R28">
        <v>18</v>
      </c>
      <c r="S28">
        <v>40.31</v>
      </c>
      <c r="T28">
        <v>19</v>
      </c>
      <c r="U28">
        <v>2.46</v>
      </c>
      <c r="V28">
        <v>18</v>
      </c>
      <c r="W28">
        <v>24.9</v>
      </c>
      <c r="X28">
        <v>18</v>
      </c>
      <c r="Y28">
        <v>0</v>
      </c>
    </row>
    <row r="29" spans="1:25" x14ac:dyDescent="0.25">
      <c r="A29" t="s">
        <v>227</v>
      </c>
      <c r="B29" s="60">
        <v>46179</v>
      </c>
      <c r="C29" t="s">
        <v>229</v>
      </c>
      <c r="D29" t="s">
        <v>225</v>
      </c>
      <c r="E29">
        <v>4.09</v>
      </c>
      <c r="F29">
        <v>18</v>
      </c>
      <c r="G29">
        <v>6.62</v>
      </c>
      <c r="H29">
        <v>20</v>
      </c>
      <c r="I29">
        <v>10.96</v>
      </c>
      <c r="J29">
        <v>23</v>
      </c>
      <c r="K29">
        <v>13.41</v>
      </c>
      <c r="L29">
        <v>23</v>
      </c>
      <c r="M29">
        <v>219</v>
      </c>
      <c r="N29">
        <v>1</v>
      </c>
      <c r="O29">
        <v>107</v>
      </c>
      <c r="P29">
        <v>104</v>
      </c>
      <c r="Q29">
        <v>64.62</v>
      </c>
      <c r="R29">
        <v>18</v>
      </c>
      <c r="S29">
        <v>44.21</v>
      </c>
      <c r="T29">
        <v>19</v>
      </c>
      <c r="U29">
        <v>7.35</v>
      </c>
      <c r="V29">
        <v>18</v>
      </c>
      <c r="W29">
        <v>42.99</v>
      </c>
      <c r="X29">
        <v>18</v>
      </c>
      <c r="Y29">
        <v>0</v>
      </c>
    </row>
    <row r="30" spans="1:25" x14ac:dyDescent="0.25">
      <c r="A30" t="s">
        <v>230</v>
      </c>
      <c r="B30" s="60">
        <v>46179</v>
      </c>
      <c r="C30" t="s">
        <v>229</v>
      </c>
      <c r="D30" t="s">
        <v>225</v>
      </c>
      <c r="E30">
        <v>3.24</v>
      </c>
      <c r="F30">
        <v>18</v>
      </c>
      <c r="G30">
        <v>5.85</v>
      </c>
      <c r="H30">
        <v>22</v>
      </c>
      <c r="I30">
        <v>10.06</v>
      </c>
      <c r="J30">
        <v>23</v>
      </c>
      <c r="K30">
        <v>13</v>
      </c>
      <c r="L30">
        <v>23</v>
      </c>
      <c r="M30">
        <v>289</v>
      </c>
      <c r="N30">
        <v>1</v>
      </c>
      <c r="O30">
        <v>121</v>
      </c>
      <c r="P30">
        <v>125</v>
      </c>
      <c r="Q30">
        <v>73.83</v>
      </c>
      <c r="R30">
        <v>17</v>
      </c>
      <c r="S30">
        <v>47.22</v>
      </c>
      <c r="T30">
        <v>19</v>
      </c>
      <c r="U30">
        <v>6.59</v>
      </c>
      <c r="V30">
        <v>17</v>
      </c>
      <c r="W30">
        <v>42.05</v>
      </c>
      <c r="X30">
        <v>17</v>
      </c>
      <c r="Y30">
        <v>0</v>
      </c>
    </row>
    <row r="31" spans="1:25" x14ac:dyDescent="0.25">
      <c r="A31" t="s">
        <v>231</v>
      </c>
      <c r="B31" s="60">
        <v>46179</v>
      </c>
      <c r="C31" t="s">
        <v>229</v>
      </c>
      <c r="D31" t="s">
        <v>225</v>
      </c>
      <c r="E31">
        <v>4.47</v>
      </c>
      <c r="F31">
        <v>17</v>
      </c>
      <c r="G31">
        <v>6.22</v>
      </c>
      <c r="H31">
        <v>20</v>
      </c>
      <c r="I31">
        <v>10.27</v>
      </c>
      <c r="J31">
        <v>23</v>
      </c>
      <c r="K31">
        <v>13.8</v>
      </c>
      <c r="L31">
        <v>23</v>
      </c>
      <c r="M31">
        <v>42</v>
      </c>
      <c r="N31">
        <v>1</v>
      </c>
      <c r="O31">
        <v>149</v>
      </c>
      <c r="P31">
        <v>170</v>
      </c>
      <c r="Q31">
        <v>51.17</v>
      </c>
      <c r="R31">
        <v>17</v>
      </c>
      <c r="S31">
        <v>43.84</v>
      </c>
      <c r="T31">
        <v>18</v>
      </c>
      <c r="U31">
        <v>3.81</v>
      </c>
      <c r="V31">
        <v>19</v>
      </c>
      <c r="W31">
        <v>31.69</v>
      </c>
      <c r="X31">
        <v>19</v>
      </c>
      <c r="Y31">
        <v>0</v>
      </c>
    </row>
    <row r="32" spans="1:25" x14ac:dyDescent="0.25">
      <c r="A32" t="s">
        <v>227</v>
      </c>
      <c r="B32" s="60">
        <v>46180</v>
      </c>
      <c r="C32" t="s">
        <v>229</v>
      </c>
      <c r="D32" t="s">
        <v>225</v>
      </c>
      <c r="E32">
        <v>4.6900000000000004</v>
      </c>
      <c r="F32">
        <v>17</v>
      </c>
      <c r="G32">
        <v>6.29</v>
      </c>
      <c r="H32">
        <v>19</v>
      </c>
      <c r="I32">
        <v>10.07</v>
      </c>
      <c r="J32">
        <v>22</v>
      </c>
      <c r="K32">
        <v>12.87</v>
      </c>
      <c r="L32">
        <v>23</v>
      </c>
      <c r="M32">
        <v>224</v>
      </c>
      <c r="N32">
        <v>1</v>
      </c>
      <c r="O32">
        <v>107</v>
      </c>
      <c r="P32">
        <v>104</v>
      </c>
      <c r="Q32">
        <v>58.49</v>
      </c>
      <c r="R32">
        <v>17</v>
      </c>
      <c r="S32">
        <v>46.32</v>
      </c>
      <c r="T32">
        <v>18</v>
      </c>
      <c r="U32">
        <v>9.24</v>
      </c>
      <c r="V32">
        <v>17</v>
      </c>
      <c r="W32">
        <v>48.72</v>
      </c>
      <c r="X32">
        <v>17</v>
      </c>
      <c r="Y32">
        <v>0</v>
      </c>
    </row>
    <row r="33" spans="1:25" x14ac:dyDescent="0.25">
      <c r="A33" t="s">
        <v>230</v>
      </c>
      <c r="B33" s="60">
        <v>46180</v>
      </c>
      <c r="C33" t="s">
        <v>229</v>
      </c>
      <c r="D33" t="s">
        <v>225</v>
      </c>
      <c r="E33">
        <v>3.82</v>
      </c>
      <c r="F33">
        <v>17</v>
      </c>
      <c r="G33">
        <v>5.84</v>
      </c>
      <c r="H33">
        <v>19</v>
      </c>
      <c r="I33">
        <v>9.31</v>
      </c>
      <c r="J33">
        <v>22</v>
      </c>
      <c r="K33">
        <v>12.5</v>
      </c>
      <c r="L33">
        <v>23</v>
      </c>
      <c r="M33">
        <v>293</v>
      </c>
      <c r="N33">
        <v>1</v>
      </c>
      <c r="O33">
        <v>118</v>
      </c>
      <c r="P33">
        <v>120</v>
      </c>
      <c r="Q33">
        <v>66.37</v>
      </c>
      <c r="R33">
        <v>17</v>
      </c>
      <c r="S33">
        <v>49.06</v>
      </c>
      <c r="T33">
        <v>18</v>
      </c>
      <c r="U33">
        <v>10.1</v>
      </c>
      <c r="V33">
        <v>17</v>
      </c>
      <c r="W33">
        <v>52.16</v>
      </c>
      <c r="X33">
        <v>17</v>
      </c>
      <c r="Y33">
        <v>0</v>
      </c>
    </row>
    <row r="34" spans="1:25" x14ac:dyDescent="0.25">
      <c r="A34" t="s">
        <v>231</v>
      </c>
      <c r="B34" s="60">
        <v>46180</v>
      </c>
      <c r="C34" t="s">
        <v>229</v>
      </c>
      <c r="D34" t="s">
        <v>225</v>
      </c>
      <c r="E34">
        <v>5.0599999999999996</v>
      </c>
      <c r="F34">
        <v>17</v>
      </c>
      <c r="G34">
        <v>5.8</v>
      </c>
      <c r="H34">
        <v>19</v>
      </c>
      <c r="I34">
        <v>9.56</v>
      </c>
      <c r="J34">
        <v>21</v>
      </c>
      <c r="K34">
        <v>13.21</v>
      </c>
      <c r="L34">
        <v>23</v>
      </c>
      <c r="M34">
        <v>47</v>
      </c>
      <c r="N34">
        <v>1</v>
      </c>
      <c r="O34">
        <v>147</v>
      </c>
      <c r="P34">
        <v>167</v>
      </c>
      <c r="Q34">
        <v>44.85</v>
      </c>
      <c r="R34">
        <v>17</v>
      </c>
      <c r="S34">
        <v>46</v>
      </c>
      <c r="T34">
        <v>18</v>
      </c>
      <c r="U34">
        <v>3.48</v>
      </c>
      <c r="V34">
        <v>17</v>
      </c>
      <c r="W34">
        <v>31.02</v>
      </c>
      <c r="X34">
        <v>17</v>
      </c>
      <c r="Y34">
        <v>0</v>
      </c>
    </row>
    <row r="35" spans="1:25" x14ac:dyDescent="0.25">
      <c r="A35" t="s">
        <v>227</v>
      </c>
      <c r="B35" s="60">
        <v>46181</v>
      </c>
      <c r="C35" t="s">
        <v>229</v>
      </c>
      <c r="D35" t="s">
        <v>225</v>
      </c>
      <c r="E35">
        <v>8.6999999999999993</v>
      </c>
      <c r="F35">
        <v>11</v>
      </c>
      <c r="G35">
        <v>6.31</v>
      </c>
      <c r="H35">
        <v>0</v>
      </c>
      <c r="I35">
        <v>9.67</v>
      </c>
      <c r="J35">
        <v>17</v>
      </c>
      <c r="K35">
        <v>12.37</v>
      </c>
      <c r="L35">
        <v>20</v>
      </c>
      <c r="M35">
        <v>228</v>
      </c>
      <c r="N35">
        <v>1</v>
      </c>
      <c r="O35">
        <v>104</v>
      </c>
      <c r="P35">
        <v>99</v>
      </c>
      <c r="Q35">
        <v>25.02</v>
      </c>
      <c r="R35">
        <v>11</v>
      </c>
      <c r="S35">
        <v>43.6</v>
      </c>
      <c r="T35">
        <v>0</v>
      </c>
      <c r="U35">
        <v>5.26</v>
      </c>
      <c r="V35">
        <v>0</v>
      </c>
      <c r="W35">
        <v>36.67</v>
      </c>
      <c r="X35">
        <v>0</v>
      </c>
      <c r="Y35">
        <v>0</v>
      </c>
    </row>
    <row r="36" spans="1:25" x14ac:dyDescent="0.25">
      <c r="A36" t="s">
        <v>230</v>
      </c>
      <c r="B36" s="60">
        <v>46181</v>
      </c>
      <c r="C36" t="s">
        <v>229</v>
      </c>
      <c r="D36" t="s">
        <v>225</v>
      </c>
      <c r="E36">
        <v>5.03</v>
      </c>
      <c r="F36">
        <v>17</v>
      </c>
      <c r="G36">
        <v>5.81</v>
      </c>
      <c r="H36">
        <v>1</v>
      </c>
      <c r="I36">
        <v>9.07</v>
      </c>
      <c r="J36">
        <v>19</v>
      </c>
      <c r="K36">
        <v>12.14</v>
      </c>
      <c r="L36">
        <v>21</v>
      </c>
      <c r="M36">
        <v>296</v>
      </c>
      <c r="N36">
        <v>1</v>
      </c>
      <c r="O36">
        <v>110</v>
      </c>
      <c r="P36">
        <v>109</v>
      </c>
      <c r="Q36">
        <v>53.84</v>
      </c>
      <c r="R36">
        <v>17</v>
      </c>
      <c r="S36">
        <v>48.81</v>
      </c>
      <c r="T36">
        <v>17</v>
      </c>
      <c r="U36">
        <v>7.17</v>
      </c>
      <c r="V36">
        <v>17</v>
      </c>
      <c r="W36">
        <v>44.53</v>
      </c>
      <c r="X36">
        <v>17</v>
      </c>
      <c r="Y36">
        <v>0</v>
      </c>
    </row>
    <row r="37" spans="1:25" x14ac:dyDescent="0.25">
      <c r="A37" t="s">
        <v>231</v>
      </c>
      <c r="B37" s="60">
        <v>46181</v>
      </c>
      <c r="C37" t="s">
        <v>229</v>
      </c>
      <c r="D37" t="s">
        <v>225</v>
      </c>
      <c r="E37">
        <v>8.42</v>
      </c>
      <c r="F37">
        <v>11</v>
      </c>
      <c r="G37">
        <v>5.9</v>
      </c>
      <c r="H37">
        <v>0</v>
      </c>
      <c r="I37">
        <v>9.35</v>
      </c>
      <c r="J37">
        <v>12</v>
      </c>
      <c r="K37">
        <v>12.66</v>
      </c>
      <c r="L37">
        <v>23</v>
      </c>
      <c r="M37">
        <v>51</v>
      </c>
      <c r="N37">
        <v>1</v>
      </c>
      <c r="O37">
        <v>147</v>
      </c>
      <c r="P37">
        <v>167</v>
      </c>
      <c r="Q37">
        <v>20.52</v>
      </c>
      <c r="R37">
        <v>11</v>
      </c>
      <c r="S37">
        <v>43.82</v>
      </c>
      <c r="T37">
        <v>0</v>
      </c>
      <c r="U37">
        <v>2.5</v>
      </c>
      <c r="V37">
        <v>11</v>
      </c>
      <c r="W37">
        <v>25.98</v>
      </c>
      <c r="X37">
        <v>11</v>
      </c>
      <c r="Y37">
        <v>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678A9-C874-4491-81F9-7BFEEFC54099}">
  <dimension ref="A1:Y49"/>
  <sheetViews>
    <sheetView workbookViewId="0">
      <selection activeCell="S12" sqref="S12"/>
    </sheetView>
  </sheetViews>
  <sheetFormatPr defaultRowHeight="15" x14ac:dyDescent="0.25"/>
  <cols>
    <col min="1" max="1" width="20.140625" bestFit="1" customWidth="1"/>
    <col min="2" max="2" width="18.28515625" bestFit="1" customWidth="1"/>
    <col min="3" max="4" width="12.28515625" bestFit="1" customWidth="1"/>
    <col min="5" max="5" width="8.7109375" bestFit="1" customWidth="1"/>
    <col min="6" max="6" width="16.28515625" bestFit="1" customWidth="1"/>
    <col min="7" max="7" width="9.7109375" bestFit="1" customWidth="1"/>
    <col min="8" max="8" width="17.28515625" bestFit="1" customWidth="1"/>
    <col min="9" max="9" width="10.7109375" bestFit="1" customWidth="1"/>
    <col min="10" max="10" width="18.28515625" bestFit="1" customWidth="1"/>
    <col min="11" max="11" width="11.7109375" bestFit="1" customWidth="1"/>
    <col min="12" max="12" width="19.42578125" bestFit="1" customWidth="1"/>
    <col min="13" max="13" width="7.28515625" bestFit="1" customWidth="1"/>
    <col min="14" max="14" width="6.28515625" bestFit="1" customWidth="1"/>
    <col min="15" max="15" width="11.7109375" bestFit="1" customWidth="1"/>
    <col min="16" max="16" width="10" bestFit="1" customWidth="1"/>
    <col min="17" max="17" width="6" bestFit="1" customWidth="1"/>
    <col min="18" max="18" width="12.85546875" bestFit="1" customWidth="1"/>
    <col min="19" max="19" width="6.85546875" bestFit="1" customWidth="1"/>
    <col min="20" max="20" width="14.7109375" bestFit="1" customWidth="1"/>
    <col min="21" max="21" width="6" bestFit="1" customWidth="1"/>
    <col min="22" max="22" width="13.42578125" bestFit="1" customWidth="1"/>
    <col min="23" max="23" width="6" bestFit="1" customWidth="1"/>
    <col min="24" max="24" width="12.7109375" bestFit="1" customWidth="1"/>
    <col min="25" max="25" width="14.140625" bestFit="1" customWidth="1"/>
  </cols>
  <sheetData>
    <row r="1" spans="1:25" x14ac:dyDescent="0.25">
      <c r="A1" t="s">
        <v>201</v>
      </c>
      <c r="B1" t="s">
        <v>202</v>
      </c>
      <c r="C1" t="s">
        <v>203</v>
      </c>
      <c r="D1" t="s">
        <v>204</v>
      </c>
      <c r="E1" t="s">
        <v>205</v>
      </c>
      <c r="F1" t="s">
        <v>206</v>
      </c>
      <c r="G1" t="s">
        <v>207</v>
      </c>
      <c r="H1" t="s">
        <v>208</v>
      </c>
      <c r="I1" t="s">
        <v>209</v>
      </c>
      <c r="J1" t="s">
        <v>210</v>
      </c>
      <c r="K1" t="s">
        <v>211</v>
      </c>
      <c r="L1" t="s">
        <v>212</v>
      </c>
      <c r="M1" t="s">
        <v>213</v>
      </c>
      <c r="N1" t="s">
        <v>214</v>
      </c>
      <c r="O1" t="s">
        <v>215</v>
      </c>
      <c r="P1" t="s">
        <v>216</v>
      </c>
      <c r="Q1" t="s">
        <v>6</v>
      </c>
      <c r="R1" t="s">
        <v>217</v>
      </c>
      <c r="S1" t="s">
        <v>4</v>
      </c>
      <c r="T1" t="s">
        <v>218</v>
      </c>
      <c r="U1" t="s">
        <v>219</v>
      </c>
      <c r="V1" t="s">
        <v>220</v>
      </c>
      <c r="W1" t="s">
        <v>5</v>
      </c>
      <c r="X1" t="s">
        <v>221</v>
      </c>
      <c r="Y1" t="s">
        <v>222</v>
      </c>
    </row>
    <row r="2" spans="1:25" x14ac:dyDescent="0.25">
      <c r="A2" t="s">
        <v>232</v>
      </c>
      <c r="B2" s="60">
        <v>46170</v>
      </c>
      <c r="C2" t="s">
        <v>224</v>
      </c>
      <c r="D2" t="s">
        <v>225</v>
      </c>
      <c r="E2">
        <v>3.45</v>
      </c>
      <c r="F2">
        <v>18</v>
      </c>
      <c r="G2">
        <v>7.53</v>
      </c>
      <c r="H2">
        <v>20</v>
      </c>
      <c r="I2">
        <v>12.5</v>
      </c>
      <c r="J2">
        <v>23</v>
      </c>
      <c r="K2">
        <v>14.13</v>
      </c>
      <c r="L2">
        <v>22</v>
      </c>
      <c r="M2">
        <v>377</v>
      </c>
      <c r="N2">
        <v>0</v>
      </c>
      <c r="O2">
        <v>60</v>
      </c>
      <c r="P2">
        <v>30</v>
      </c>
      <c r="Q2">
        <v>68.62</v>
      </c>
      <c r="R2">
        <v>17</v>
      </c>
      <c r="S2">
        <v>41.28</v>
      </c>
      <c r="T2">
        <v>19</v>
      </c>
      <c r="U2">
        <v>8.27</v>
      </c>
      <c r="V2">
        <v>17</v>
      </c>
      <c r="W2">
        <v>43.93</v>
      </c>
      <c r="X2">
        <v>17</v>
      </c>
      <c r="Y2">
        <v>0</v>
      </c>
    </row>
    <row r="3" spans="1:25" x14ac:dyDescent="0.25">
      <c r="A3" t="s">
        <v>233</v>
      </c>
      <c r="B3" s="60">
        <v>46170</v>
      </c>
      <c r="C3" t="s">
        <v>224</v>
      </c>
      <c r="D3" t="s">
        <v>225</v>
      </c>
      <c r="E3">
        <v>3.97</v>
      </c>
      <c r="F3">
        <v>17</v>
      </c>
      <c r="G3">
        <v>8.4</v>
      </c>
      <c r="H3">
        <v>23</v>
      </c>
      <c r="I3">
        <v>12.62</v>
      </c>
      <c r="J3">
        <v>23</v>
      </c>
      <c r="K3">
        <v>14.25</v>
      </c>
      <c r="L3">
        <v>22</v>
      </c>
      <c r="M3">
        <v>318</v>
      </c>
      <c r="N3">
        <v>1</v>
      </c>
      <c r="O3">
        <v>108</v>
      </c>
      <c r="P3">
        <v>105</v>
      </c>
      <c r="Q3">
        <v>62.34</v>
      </c>
      <c r="R3">
        <v>17</v>
      </c>
      <c r="S3">
        <v>40.03</v>
      </c>
      <c r="T3">
        <v>18</v>
      </c>
      <c r="U3">
        <v>7.13</v>
      </c>
      <c r="V3">
        <v>9</v>
      </c>
      <c r="W3">
        <v>39.14</v>
      </c>
      <c r="X3">
        <v>11</v>
      </c>
      <c r="Y3">
        <v>0</v>
      </c>
    </row>
    <row r="4" spans="1:25" x14ac:dyDescent="0.25">
      <c r="A4" t="s">
        <v>234</v>
      </c>
      <c r="B4" s="60">
        <v>46170</v>
      </c>
      <c r="C4" t="s">
        <v>224</v>
      </c>
      <c r="D4" t="s">
        <v>225</v>
      </c>
      <c r="E4">
        <v>4.3600000000000003</v>
      </c>
      <c r="F4">
        <v>17</v>
      </c>
      <c r="G4">
        <v>8.4</v>
      </c>
      <c r="H4">
        <v>19</v>
      </c>
      <c r="I4">
        <v>13.15</v>
      </c>
      <c r="J4">
        <v>23</v>
      </c>
      <c r="K4">
        <v>15.56</v>
      </c>
      <c r="L4">
        <v>22</v>
      </c>
      <c r="M4">
        <v>155</v>
      </c>
      <c r="N4">
        <v>1</v>
      </c>
      <c r="O4">
        <v>131</v>
      </c>
      <c r="P4">
        <v>141</v>
      </c>
      <c r="Q4">
        <v>51.91</v>
      </c>
      <c r="R4">
        <v>16</v>
      </c>
      <c r="S4">
        <v>36.31</v>
      </c>
      <c r="T4">
        <v>18</v>
      </c>
      <c r="U4">
        <v>6.09</v>
      </c>
      <c r="V4">
        <v>22</v>
      </c>
      <c r="W4">
        <v>34.68</v>
      </c>
      <c r="X4">
        <v>22</v>
      </c>
      <c r="Y4">
        <v>0</v>
      </c>
    </row>
    <row r="5" spans="1:25" x14ac:dyDescent="0.25">
      <c r="A5" t="s">
        <v>235</v>
      </c>
      <c r="B5" s="60">
        <v>46170</v>
      </c>
      <c r="C5" t="s">
        <v>224</v>
      </c>
      <c r="D5" t="s">
        <v>225</v>
      </c>
      <c r="E5">
        <v>3.95</v>
      </c>
      <c r="F5">
        <v>17</v>
      </c>
      <c r="G5">
        <v>7.77</v>
      </c>
      <c r="H5">
        <v>21</v>
      </c>
      <c r="I5">
        <v>12.45</v>
      </c>
      <c r="J5">
        <v>23</v>
      </c>
      <c r="K5">
        <v>14.38</v>
      </c>
      <c r="L5">
        <v>23</v>
      </c>
      <c r="M5">
        <v>155</v>
      </c>
      <c r="N5">
        <v>1</v>
      </c>
      <c r="O5">
        <v>106</v>
      </c>
      <c r="P5">
        <v>102</v>
      </c>
      <c r="Q5">
        <v>61.8</v>
      </c>
      <c r="R5">
        <v>15</v>
      </c>
      <c r="S5">
        <v>40.29</v>
      </c>
      <c r="T5">
        <v>19</v>
      </c>
      <c r="U5">
        <v>8.9600000000000009</v>
      </c>
      <c r="V5">
        <v>21</v>
      </c>
      <c r="W5">
        <v>44.63</v>
      </c>
      <c r="X5">
        <v>21</v>
      </c>
      <c r="Y5">
        <v>0</v>
      </c>
    </row>
    <row r="6" spans="1:25" x14ac:dyDescent="0.25">
      <c r="A6" t="s">
        <v>232</v>
      </c>
      <c r="B6" s="60">
        <v>46171</v>
      </c>
      <c r="C6" t="s">
        <v>224</v>
      </c>
      <c r="D6" t="s">
        <v>225</v>
      </c>
      <c r="E6">
        <v>4.12</v>
      </c>
      <c r="F6">
        <v>15</v>
      </c>
      <c r="G6">
        <v>6.94</v>
      </c>
      <c r="H6">
        <v>17</v>
      </c>
      <c r="I6">
        <v>11.73</v>
      </c>
      <c r="J6">
        <v>19</v>
      </c>
      <c r="K6">
        <v>13.88</v>
      </c>
      <c r="L6">
        <v>19</v>
      </c>
      <c r="M6">
        <v>379</v>
      </c>
      <c r="N6">
        <v>0</v>
      </c>
      <c r="O6">
        <v>63</v>
      </c>
      <c r="P6">
        <v>34</v>
      </c>
      <c r="Q6">
        <v>57.06</v>
      </c>
      <c r="R6">
        <v>14</v>
      </c>
      <c r="S6">
        <v>42.44</v>
      </c>
      <c r="T6">
        <v>15</v>
      </c>
      <c r="U6">
        <v>5.14</v>
      </c>
      <c r="V6">
        <v>17</v>
      </c>
      <c r="W6">
        <v>35.75</v>
      </c>
      <c r="X6">
        <v>17</v>
      </c>
      <c r="Y6">
        <v>0</v>
      </c>
    </row>
    <row r="7" spans="1:25" x14ac:dyDescent="0.25">
      <c r="A7" t="s">
        <v>233</v>
      </c>
      <c r="B7" s="60">
        <v>46171</v>
      </c>
      <c r="C7" t="s">
        <v>224</v>
      </c>
      <c r="D7" t="s">
        <v>225</v>
      </c>
      <c r="E7">
        <v>4.33</v>
      </c>
      <c r="F7">
        <v>15</v>
      </c>
      <c r="G7">
        <v>7.12</v>
      </c>
      <c r="H7">
        <v>18</v>
      </c>
      <c r="I7">
        <v>11.82</v>
      </c>
      <c r="J7">
        <v>19</v>
      </c>
      <c r="K7">
        <v>14.01</v>
      </c>
      <c r="L7">
        <v>19</v>
      </c>
      <c r="M7">
        <v>320</v>
      </c>
      <c r="N7">
        <v>1</v>
      </c>
      <c r="O7">
        <v>110</v>
      </c>
      <c r="P7">
        <v>109</v>
      </c>
      <c r="Q7">
        <v>58.92</v>
      </c>
      <c r="R7">
        <v>16</v>
      </c>
      <c r="S7">
        <v>42.01</v>
      </c>
      <c r="T7">
        <v>18</v>
      </c>
      <c r="U7">
        <v>6.94</v>
      </c>
      <c r="V7">
        <v>10</v>
      </c>
      <c r="W7">
        <v>39.93</v>
      </c>
      <c r="X7">
        <v>14</v>
      </c>
      <c r="Y7">
        <v>0</v>
      </c>
    </row>
    <row r="8" spans="1:25" x14ac:dyDescent="0.25">
      <c r="A8" t="s">
        <v>234</v>
      </c>
      <c r="B8" s="60">
        <v>46171</v>
      </c>
      <c r="C8" t="s">
        <v>224</v>
      </c>
      <c r="D8" t="s">
        <v>225</v>
      </c>
      <c r="E8">
        <v>5.49</v>
      </c>
      <c r="F8">
        <v>16</v>
      </c>
      <c r="G8">
        <v>7.46</v>
      </c>
      <c r="H8">
        <v>18</v>
      </c>
      <c r="I8">
        <v>12.29</v>
      </c>
      <c r="J8">
        <v>21</v>
      </c>
      <c r="K8">
        <v>15.2</v>
      </c>
      <c r="L8">
        <v>21</v>
      </c>
      <c r="M8">
        <v>158</v>
      </c>
      <c r="N8">
        <v>1</v>
      </c>
      <c r="O8">
        <v>135</v>
      </c>
      <c r="P8">
        <v>148</v>
      </c>
      <c r="Q8">
        <v>47.21</v>
      </c>
      <c r="R8">
        <v>16</v>
      </c>
      <c r="S8">
        <v>37.5</v>
      </c>
      <c r="T8">
        <v>16</v>
      </c>
      <c r="U8">
        <v>6.12</v>
      </c>
      <c r="V8">
        <v>0</v>
      </c>
      <c r="W8">
        <v>34.770000000000003</v>
      </c>
      <c r="X8">
        <v>0</v>
      </c>
      <c r="Y8">
        <v>0</v>
      </c>
    </row>
    <row r="9" spans="1:25" x14ac:dyDescent="0.25">
      <c r="A9" t="s">
        <v>235</v>
      </c>
      <c r="B9" s="60">
        <v>46171</v>
      </c>
      <c r="C9" t="s">
        <v>224</v>
      </c>
      <c r="D9" t="s">
        <v>225</v>
      </c>
      <c r="E9">
        <v>5.21</v>
      </c>
      <c r="F9">
        <v>13</v>
      </c>
      <c r="G9">
        <v>7.05</v>
      </c>
      <c r="H9">
        <v>18</v>
      </c>
      <c r="I9">
        <v>11.73</v>
      </c>
      <c r="J9">
        <v>19</v>
      </c>
      <c r="K9">
        <v>14.12</v>
      </c>
      <c r="L9">
        <v>19</v>
      </c>
      <c r="M9">
        <v>159</v>
      </c>
      <c r="N9">
        <v>1</v>
      </c>
      <c r="O9">
        <v>108</v>
      </c>
      <c r="P9">
        <v>105</v>
      </c>
      <c r="Q9">
        <v>50.98</v>
      </c>
      <c r="R9">
        <v>13</v>
      </c>
      <c r="S9">
        <v>40.64</v>
      </c>
      <c r="T9">
        <v>14</v>
      </c>
      <c r="U9">
        <v>7.31</v>
      </c>
      <c r="V9">
        <v>20</v>
      </c>
      <c r="W9">
        <v>40.159999999999997</v>
      </c>
      <c r="X9">
        <v>20</v>
      </c>
      <c r="Y9">
        <v>0</v>
      </c>
    </row>
    <row r="10" spans="1:25" x14ac:dyDescent="0.25">
      <c r="A10" t="s">
        <v>232</v>
      </c>
      <c r="B10" s="60">
        <v>46172</v>
      </c>
      <c r="C10" t="s">
        <v>224</v>
      </c>
      <c r="D10" t="s">
        <v>225</v>
      </c>
      <c r="E10">
        <v>23.04</v>
      </c>
      <c r="F10">
        <v>5</v>
      </c>
      <c r="G10">
        <v>19.899999999999999</v>
      </c>
      <c r="H10">
        <v>0</v>
      </c>
      <c r="I10">
        <v>12.01</v>
      </c>
      <c r="J10">
        <v>0</v>
      </c>
      <c r="K10">
        <v>14</v>
      </c>
      <c r="L10">
        <v>0</v>
      </c>
      <c r="M10">
        <v>381</v>
      </c>
      <c r="N10">
        <v>0</v>
      </c>
      <c r="O10">
        <v>67</v>
      </c>
      <c r="P10">
        <v>41</v>
      </c>
      <c r="Q10">
        <v>0</v>
      </c>
      <c r="R10">
        <v>0</v>
      </c>
      <c r="S10">
        <v>24.38</v>
      </c>
      <c r="T10">
        <v>5</v>
      </c>
      <c r="U10">
        <v>0.44</v>
      </c>
      <c r="V10">
        <v>5</v>
      </c>
      <c r="W10">
        <v>8.9700000000000006</v>
      </c>
      <c r="X10">
        <v>5</v>
      </c>
      <c r="Y10">
        <v>0</v>
      </c>
    </row>
    <row r="11" spans="1:25" x14ac:dyDescent="0.25">
      <c r="A11" t="s">
        <v>233</v>
      </c>
      <c r="B11" s="60">
        <v>46172</v>
      </c>
      <c r="C11" t="s">
        <v>224</v>
      </c>
      <c r="D11" t="s">
        <v>225</v>
      </c>
      <c r="E11">
        <v>13.81</v>
      </c>
      <c r="F11">
        <v>13</v>
      </c>
      <c r="G11">
        <v>7.28</v>
      </c>
      <c r="H11">
        <v>0</v>
      </c>
      <c r="I11">
        <v>12.01</v>
      </c>
      <c r="J11">
        <v>6</v>
      </c>
      <c r="K11">
        <v>13.9</v>
      </c>
      <c r="L11">
        <v>18</v>
      </c>
      <c r="M11">
        <v>321</v>
      </c>
      <c r="N11">
        <v>1</v>
      </c>
      <c r="O11">
        <v>114</v>
      </c>
      <c r="P11">
        <v>115</v>
      </c>
      <c r="Q11">
        <v>7.81</v>
      </c>
      <c r="R11">
        <v>13</v>
      </c>
      <c r="S11">
        <v>31.59</v>
      </c>
      <c r="T11">
        <v>13</v>
      </c>
      <c r="U11">
        <v>6.49</v>
      </c>
      <c r="V11">
        <v>13</v>
      </c>
      <c r="W11">
        <v>34.83</v>
      </c>
      <c r="X11">
        <v>13</v>
      </c>
      <c r="Y11">
        <v>0</v>
      </c>
    </row>
    <row r="12" spans="1:25" x14ac:dyDescent="0.25">
      <c r="A12" t="s">
        <v>234</v>
      </c>
      <c r="B12" s="60">
        <v>46172</v>
      </c>
      <c r="C12" t="s">
        <v>224</v>
      </c>
      <c r="D12" t="s">
        <v>225</v>
      </c>
      <c r="E12">
        <v>8.91</v>
      </c>
      <c r="F12">
        <v>14</v>
      </c>
      <c r="G12">
        <v>11.4</v>
      </c>
      <c r="H12">
        <v>0</v>
      </c>
      <c r="I12">
        <v>12.59</v>
      </c>
      <c r="J12">
        <v>12</v>
      </c>
      <c r="K12">
        <v>14.99</v>
      </c>
      <c r="L12">
        <v>17</v>
      </c>
      <c r="M12">
        <v>160</v>
      </c>
      <c r="N12">
        <v>1</v>
      </c>
      <c r="O12">
        <v>135</v>
      </c>
      <c r="P12">
        <v>148</v>
      </c>
      <c r="Q12">
        <v>22.99</v>
      </c>
      <c r="R12">
        <v>15</v>
      </c>
      <c r="S12">
        <v>33.1</v>
      </c>
      <c r="T12">
        <v>15</v>
      </c>
      <c r="U12">
        <v>4.49</v>
      </c>
      <c r="V12">
        <v>15</v>
      </c>
      <c r="W12">
        <v>30.04</v>
      </c>
      <c r="X12">
        <v>15</v>
      </c>
      <c r="Y12">
        <v>0</v>
      </c>
    </row>
    <row r="13" spans="1:25" x14ac:dyDescent="0.25">
      <c r="A13" t="s">
        <v>235</v>
      </c>
      <c r="B13" s="60">
        <v>46172</v>
      </c>
      <c r="C13" t="s">
        <v>224</v>
      </c>
      <c r="D13" t="s">
        <v>225</v>
      </c>
      <c r="E13">
        <v>13.9</v>
      </c>
      <c r="F13">
        <v>14</v>
      </c>
      <c r="G13">
        <v>13.93</v>
      </c>
      <c r="H13">
        <v>0</v>
      </c>
      <c r="I13">
        <v>11.99</v>
      </c>
      <c r="J13">
        <v>1</v>
      </c>
      <c r="K13">
        <v>14.21</v>
      </c>
      <c r="L13">
        <v>10</v>
      </c>
      <c r="M13">
        <v>162</v>
      </c>
      <c r="N13">
        <v>1</v>
      </c>
      <c r="O13">
        <v>112</v>
      </c>
      <c r="P13">
        <v>111</v>
      </c>
      <c r="Q13">
        <v>7.76</v>
      </c>
      <c r="R13">
        <v>14</v>
      </c>
      <c r="S13">
        <v>30.15</v>
      </c>
      <c r="T13">
        <v>14</v>
      </c>
      <c r="U13">
        <v>7.41</v>
      </c>
      <c r="V13">
        <v>14</v>
      </c>
      <c r="W13">
        <v>36.229999999999997</v>
      </c>
      <c r="X13">
        <v>14</v>
      </c>
      <c r="Y13">
        <v>0</v>
      </c>
    </row>
    <row r="14" spans="1:25" x14ac:dyDescent="0.25">
      <c r="A14" t="s">
        <v>232</v>
      </c>
      <c r="B14" s="60">
        <v>46173</v>
      </c>
      <c r="C14" t="s">
        <v>224</v>
      </c>
      <c r="D14" t="s">
        <v>225</v>
      </c>
      <c r="E14">
        <v>6.41</v>
      </c>
      <c r="F14">
        <v>18</v>
      </c>
      <c r="G14">
        <v>12.14</v>
      </c>
      <c r="H14">
        <v>21</v>
      </c>
      <c r="I14">
        <v>15.29</v>
      </c>
      <c r="J14">
        <v>7</v>
      </c>
      <c r="K14">
        <v>14.08</v>
      </c>
      <c r="L14">
        <v>14</v>
      </c>
      <c r="M14">
        <v>381</v>
      </c>
      <c r="N14">
        <v>0</v>
      </c>
      <c r="O14">
        <v>72</v>
      </c>
      <c r="P14">
        <v>49</v>
      </c>
      <c r="Q14">
        <v>37.5</v>
      </c>
      <c r="R14">
        <v>17</v>
      </c>
      <c r="S14">
        <v>31.39</v>
      </c>
      <c r="T14">
        <v>18</v>
      </c>
      <c r="U14">
        <v>4.6500000000000004</v>
      </c>
      <c r="V14">
        <v>15</v>
      </c>
      <c r="W14">
        <v>29.6</v>
      </c>
      <c r="X14">
        <v>15</v>
      </c>
      <c r="Y14">
        <v>0</v>
      </c>
    </row>
    <row r="15" spans="1:25" x14ac:dyDescent="0.25">
      <c r="A15" t="s">
        <v>233</v>
      </c>
      <c r="B15" s="60">
        <v>46173</v>
      </c>
      <c r="C15" t="s">
        <v>224</v>
      </c>
      <c r="D15" t="s">
        <v>225</v>
      </c>
      <c r="E15">
        <v>6.5</v>
      </c>
      <c r="F15">
        <v>18</v>
      </c>
      <c r="G15">
        <v>12.7</v>
      </c>
      <c r="H15">
        <v>23</v>
      </c>
      <c r="I15">
        <v>12.42</v>
      </c>
      <c r="J15">
        <v>6</v>
      </c>
      <c r="K15">
        <v>14.1</v>
      </c>
      <c r="L15">
        <v>9</v>
      </c>
      <c r="M15">
        <v>321</v>
      </c>
      <c r="N15">
        <v>1</v>
      </c>
      <c r="O15">
        <v>115</v>
      </c>
      <c r="P15">
        <v>116</v>
      </c>
      <c r="Q15">
        <v>37.81</v>
      </c>
      <c r="R15">
        <v>17</v>
      </c>
      <c r="S15">
        <v>35.15</v>
      </c>
      <c r="T15">
        <v>19</v>
      </c>
      <c r="U15">
        <v>7.55</v>
      </c>
      <c r="V15">
        <v>14</v>
      </c>
      <c r="W15">
        <v>38.56</v>
      </c>
      <c r="X15">
        <v>14</v>
      </c>
      <c r="Y15">
        <v>0</v>
      </c>
    </row>
    <row r="16" spans="1:25" x14ac:dyDescent="0.25">
      <c r="A16" t="s">
        <v>234</v>
      </c>
      <c r="B16" s="60">
        <v>46173</v>
      </c>
      <c r="C16" t="s">
        <v>224</v>
      </c>
      <c r="D16" t="s">
        <v>225</v>
      </c>
      <c r="E16">
        <v>5.4</v>
      </c>
      <c r="F16">
        <v>18</v>
      </c>
      <c r="G16">
        <v>10.48</v>
      </c>
      <c r="H16">
        <v>22</v>
      </c>
      <c r="I16">
        <v>13.08</v>
      </c>
      <c r="J16">
        <v>6</v>
      </c>
      <c r="K16">
        <v>14.95</v>
      </c>
      <c r="L16">
        <v>14</v>
      </c>
      <c r="M16">
        <v>161</v>
      </c>
      <c r="N16">
        <v>1</v>
      </c>
      <c r="O16">
        <v>135</v>
      </c>
      <c r="P16">
        <v>148</v>
      </c>
      <c r="Q16">
        <v>47.16</v>
      </c>
      <c r="R16">
        <v>17</v>
      </c>
      <c r="S16">
        <v>35.89</v>
      </c>
      <c r="T16">
        <v>19</v>
      </c>
      <c r="U16">
        <v>8.6300000000000008</v>
      </c>
      <c r="V16">
        <v>10</v>
      </c>
      <c r="W16">
        <v>40.26</v>
      </c>
      <c r="X16">
        <v>16</v>
      </c>
      <c r="Y16">
        <v>0</v>
      </c>
    </row>
    <row r="17" spans="1:25" x14ac:dyDescent="0.25">
      <c r="A17" t="s">
        <v>235</v>
      </c>
      <c r="B17" s="60">
        <v>46173</v>
      </c>
      <c r="C17" t="s">
        <v>224</v>
      </c>
      <c r="D17" t="s">
        <v>225</v>
      </c>
      <c r="E17">
        <v>7.27</v>
      </c>
      <c r="F17">
        <v>15</v>
      </c>
      <c r="G17">
        <v>12.17</v>
      </c>
      <c r="H17">
        <v>20</v>
      </c>
      <c r="I17">
        <v>13.44</v>
      </c>
      <c r="J17">
        <v>7</v>
      </c>
      <c r="K17">
        <v>14.24</v>
      </c>
      <c r="L17">
        <v>19</v>
      </c>
      <c r="M17">
        <v>162</v>
      </c>
      <c r="N17">
        <v>1</v>
      </c>
      <c r="O17">
        <v>115</v>
      </c>
      <c r="P17">
        <v>117</v>
      </c>
      <c r="Q17">
        <v>33.229999999999997</v>
      </c>
      <c r="R17">
        <v>14</v>
      </c>
      <c r="S17">
        <v>33.729999999999997</v>
      </c>
      <c r="T17">
        <v>18</v>
      </c>
      <c r="U17">
        <v>6.26</v>
      </c>
      <c r="V17">
        <v>10</v>
      </c>
      <c r="W17">
        <v>33.89</v>
      </c>
      <c r="X17">
        <v>13</v>
      </c>
      <c r="Y17">
        <v>0</v>
      </c>
    </row>
    <row r="18" spans="1:25" x14ac:dyDescent="0.25">
      <c r="A18" t="s">
        <v>232</v>
      </c>
      <c r="B18" s="60">
        <v>46174</v>
      </c>
      <c r="C18" t="s">
        <v>224</v>
      </c>
      <c r="D18" t="s">
        <v>225</v>
      </c>
      <c r="E18">
        <v>5.84</v>
      </c>
      <c r="F18">
        <v>17</v>
      </c>
      <c r="G18">
        <v>8.6199999999999992</v>
      </c>
      <c r="H18">
        <v>19</v>
      </c>
      <c r="I18">
        <v>17.190000000000001</v>
      </c>
      <c r="J18">
        <v>23</v>
      </c>
      <c r="K18">
        <v>14.83</v>
      </c>
      <c r="L18">
        <v>5</v>
      </c>
      <c r="M18">
        <v>362</v>
      </c>
      <c r="N18">
        <v>0</v>
      </c>
      <c r="O18">
        <v>80</v>
      </c>
      <c r="P18">
        <v>61</v>
      </c>
      <c r="Q18">
        <v>45.2</v>
      </c>
      <c r="R18">
        <v>17</v>
      </c>
      <c r="S18">
        <v>32.130000000000003</v>
      </c>
      <c r="T18">
        <v>18</v>
      </c>
      <c r="U18">
        <v>5.47</v>
      </c>
      <c r="V18">
        <v>17</v>
      </c>
      <c r="W18">
        <v>32.4</v>
      </c>
      <c r="X18">
        <v>17</v>
      </c>
      <c r="Y18">
        <v>0</v>
      </c>
    </row>
    <row r="19" spans="1:25" x14ac:dyDescent="0.25">
      <c r="A19" t="s">
        <v>233</v>
      </c>
      <c r="B19" s="60">
        <v>46174</v>
      </c>
      <c r="C19" t="s">
        <v>224</v>
      </c>
      <c r="D19" t="s">
        <v>225</v>
      </c>
      <c r="E19">
        <v>7.41</v>
      </c>
      <c r="F19">
        <v>14</v>
      </c>
      <c r="G19">
        <v>8.91</v>
      </c>
      <c r="H19">
        <v>17</v>
      </c>
      <c r="I19">
        <v>14.02</v>
      </c>
      <c r="J19">
        <v>23</v>
      </c>
      <c r="K19">
        <v>14.08</v>
      </c>
      <c r="L19">
        <v>12</v>
      </c>
      <c r="M19">
        <v>322</v>
      </c>
      <c r="N19">
        <v>1</v>
      </c>
      <c r="O19">
        <v>115</v>
      </c>
      <c r="P19">
        <v>116</v>
      </c>
      <c r="Q19">
        <v>33.270000000000003</v>
      </c>
      <c r="R19">
        <v>16</v>
      </c>
      <c r="S19">
        <v>37.18</v>
      </c>
      <c r="T19">
        <v>17</v>
      </c>
      <c r="U19">
        <v>7.04</v>
      </c>
      <c r="V19">
        <v>16</v>
      </c>
      <c r="W19">
        <v>38.909999999999997</v>
      </c>
      <c r="X19">
        <v>16</v>
      </c>
      <c r="Y19">
        <v>0</v>
      </c>
    </row>
    <row r="20" spans="1:25" x14ac:dyDescent="0.25">
      <c r="A20" t="s">
        <v>234</v>
      </c>
      <c r="B20" s="60">
        <v>46174</v>
      </c>
      <c r="C20" t="s">
        <v>224</v>
      </c>
      <c r="D20" t="s">
        <v>225</v>
      </c>
      <c r="E20">
        <v>5.58</v>
      </c>
      <c r="F20">
        <v>14</v>
      </c>
      <c r="G20">
        <v>8.18</v>
      </c>
      <c r="H20">
        <v>18</v>
      </c>
      <c r="I20">
        <v>12.98</v>
      </c>
      <c r="J20">
        <v>20</v>
      </c>
      <c r="K20">
        <v>14.83</v>
      </c>
      <c r="L20">
        <v>21</v>
      </c>
      <c r="M20">
        <v>162</v>
      </c>
      <c r="N20">
        <v>1</v>
      </c>
      <c r="O20">
        <v>135</v>
      </c>
      <c r="P20">
        <v>148</v>
      </c>
      <c r="Q20">
        <v>47.11</v>
      </c>
      <c r="R20">
        <v>16</v>
      </c>
      <c r="S20">
        <v>37.65</v>
      </c>
      <c r="T20">
        <v>17</v>
      </c>
      <c r="U20">
        <v>7.27</v>
      </c>
      <c r="V20">
        <v>18</v>
      </c>
      <c r="W20">
        <v>39.72</v>
      </c>
      <c r="X20">
        <v>18</v>
      </c>
      <c r="Y20">
        <v>0</v>
      </c>
    </row>
    <row r="21" spans="1:25" x14ac:dyDescent="0.25">
      <c r="A21" t="s">
        <v>235</v>
      </c>
      <c r="B21" s="60">
        <v>46174</v>
      </c>
      <c r="C21" t="s">
        <v>224</v>
      </c>
      <c r="D21" t="s">
        <v>225</v>
      </c>
      <c r="E21">
        <v>4.58</v>
      </c>
      <c r="F21">
        <v>17</v>
      </c>
      <c r="G21">
        <v>8.48</v>
      </c>
      <c r="H21">
        <v>19</v>
      </c>
      <c r="I21">
        <v>14.78</v>
      </c>
      <c r="J21">
        <v>23</v>
      </c>
      <c r="K21">
        <v>14.31</v>
      </c>
      <c r="L21">
        <v>1</v>
      </c>
      <c r="M21">
        <v>156</v>
      </c>
      <c r="N21">
        <v>1</v>
      </c>
      <c r="O21">
        <v>115</v>
      </c>
      <c r="P21">
        <v>117</v>
      </c>
      <c r="Q21">
        <v>56.82</v>
      </c>
      <c r="R21">
        <v>17</v>
      </c>
      <c r="S21">
        <v>37.32</v>
      </c>
      <c r="T21">
        <v>18</v>
      </c>
      <c r="U21">
        <v>6.94</v>
      </c>
      <c r="V21">
        <v>17</v>
      </c>
      <c r="W21">
        <v>38.520000000000003</v>
      </c>
      <c r="X21">
        <v>17</v>
      </c>
      <c r="Y21">
        <v>0</v>
      </c>
    </row>
    <row r="22" spans="1:25" x14ac:dyDescent="0.25">
      <c r="A22" t="s">
        <v>232</v>
      </c>
      <c r="B22" s="60">
        <v>46175</v>
      </c>
      <c r="C22" t="s">
        <v>229</v>
      </c>
      <c r="D22" t="s">
        <v>225</v>
      </c>
      <c r="E22">
        <v>5.22</v>
      </c>
      <c r="F22">
        <v>18</v>
      </c>
      <c r="G22">
        <v>8.1</v>
      </c>
      <c r="H22">
        <v>19</v>
      </c>
      <c r="I22">
        <v>15.26</v>
      </c>
      <c r="J22">
        <v>23</v>
      </c>
      <c r="K22">
        <v>15.46</v>
      </c>
      <c r="L22">
        <v>7</v>
      </c>
      <c r="M22">
        <v>363</v>
      </c>
      <c r="N22">
        <v>0</v>
      </c>
      <c r="O22">
        <v>85</v>
      </c>
      <c r="P22">
        <v>69</v>
      </c>
      <c r="Q22">
        <v>50.8</v>
      </c>
      <c r="R22">
        <v>17</v>
      </c>
      <c r="S22">
        <v>34.24</v>
      </c>
      <c r="T22">
        <v>18</v>
      </c>
      <c r="U22">
        <v>5.3</v>
      </c>
      <c r="V22">
        <v>16</v>
      </c>
      <c r="W22">
        <v>32.729999999999997</v>
      </c>
      <c r="X22">
        <v>16</v>
      </c>
      <c r="Y22">
        <v>0</v>
      </c>
    </row>
    <row r="23" spans="1:25" x14ac:dyDescent="0.25">
      <c r="A23" t="s">
        <v>233</v>
      </c>
      <c r="B23" s="60">
        <v>46175</v>
      </c>
      <c r="C23" t="s">
        <v>229</v>
      </c>
      <c r="D23" t="s">
        <v>225</v>
      </c>
      <c r="E23">
        <v>5.62</v>
      </c>
      <c r="F23">
        <v>17</v>
      </c>
      <c r="G23">
        <v>8.08</v>
      </c>
      <c r="H23">
        <v>19</v>
      </c>
      <c r="I23">
        <v>13.05</v>
      </c>
      <c r="J23">
        <v>23</v>
      </c>
      <c r="K23">
        <v>14.13</v>
      </c>
      <c r="L23">
        <v>5</v>
      </c>
      <c r="M23">
        <v>323</v>
      </c>
      <c r="N23">
        <v>1</v>
      </c>
      <c r="O23">
        <v>114</v>
      </c>
      <c r="P23">
        <v>115</v>
      </c>
      <c r="Q23">
        <v>46.79</v>
      </c>
      <c r="R23">
        <v>17</v>
      </c>
      <c r="S23">
        <v>39.200000000000003</v>
      </c>
      <c r="T23">
        <v>18</v>
      </c>
      <c r="U23">
        <v>5.57</v>
      </c>
      <c r="V23">
        <v>16</v>
      </c>
      <c r="W23">
        <v>35.75</v>
      </c>
      <c r="X23">
        <v>16</v>
      </c>
      <c r="Y23">
        <v>0</v>
      </c>
    </row>
    <row r="24" spans="1:25" x14ac:dyDescent="0.25">
      <c r="A24" t="s">
        <v>234</v>
      </c>
      <c r="B24" s="60">
        <v>46175</v>
      </c>
      <c r="C24" t="s">
        <v>229</v>
      </c>
      <c r="D24" t="s">
        <v>225</v>
      </c>
      <c r="E24">
        <v>4.49</v>
      </c>
      <c r="F24">
        <v>17</v>
      </c>
      <c r="G24">
        <v>7.17</v>
      </c>
      <c r="H24">
        <v>20</v>
      </c>
      <c r="I24">
        <v>11.99</v>
      </c>
      <c r="J24">
        <v>23</v>
      </c>
      <c r="K24">
        <v>14.47</v>
      </c>
      <c r="L24">
        <v>23</v>
      </c>
      <c r="M24">
        <v>164</v>
      </c>
      <c r="N24">
        <v>1</v>
      </c>
      <c r="O24">
        <v>142</v>
      </c>
      <c r="P24">
        <v>158</v>
      </c>
      <c r="Q24">
        <v>57.28</v>
      </c>
      <c r="R24">
        <v>16</v>
      </c>
      <c r="S24">
        <v>40.36</v>
      </c>
      <c r="T24">
        <v>18</v>
      </c>
      <c r="U24">
        <v>7.05</v>
      </c>
      <c r="V24">
        <v>17</v>
      </c>
      <c r="W24">
        <v>40.44</v>
      </c>
      <c r="X24">
        <v>17</v>
      </c>
      <c r="Y24">
        <v>0</v>
      </c>
    </row>
    <row r="25" spans="1:25" x14ac:dyDescent="0.25">
      <c r="A25" t="s">
        <v>235</v>
      </c>
      <c r="B25" s="60">
        <v>46175</v>
      </c>
      <c r="C25" t="s">
        <v>229</v>
      </c>
      <c r="D25" t="s">
        <v>225</v>
      </c>
      <c r="E25">
        <v>4.4400000000000004</v>
      </c>
      <c r="F25">
        <v>16</v>
      </c>
      <c r="G25">
        <v>7.41</v>
      </c>
      <c r="H25">
        <v>19</v>
      </c>
      <c r="I25">
        <v>13.39</v>
      </c>
      <c r="J25">
        <v>23</v>
      </c>
      <c r="K25">
        <v>14.57</v>
      </c>
      <c r="L25">
        <v>10</v>
      </c>
      <c r="M25">
        <v>159</v>
      </c>
      <c r="N25">
        <v>1</v>
      </c>
      <c r="O25">
        <v>115</v>
      </c>
      <c r="P25">
        <v>117</v>
      </c>
      <c r="Q25">
        <v>59.22</v>
      </c>
      <c r="R25">
        <v>16</v>
      </c>
      <c r="S25">
        <v>38.630000000000003</v>
      </c>
      <c r="T25">
        <v>18</v>
      </c>
      <c r="U25">
        <v>5.0199999999999996</v>
      </c>
      <c r="V25">
        <v>16</v>
      </c>
      <c r="W25">
        <v>33.9</v>
      </c>
      <c r="X25">
        <v>16</v>
      </c>
      <c r="Y25">
        <v>0</v>
      </c>
    </row>
    <row r="26" spans="1:25" x14ac:dyDescent="0.25">
      <c r="A26" t="s">
        <v>232</v>
      </c>
      <c r="B26" s="60">
        <v>46176</v>
      </c>
      <c r="C26" t="s">
        <v>229</v>
      </c>
      <c r="D26" t="s">
        <v>225</v>
      </c>
      <c r="E26">
        <v>4.72</v>
      </c>
      <c r="F26">
        <v>17</v>
      </c>
      <c r="G26">
        <v>7.32</v>
      </c>
      <c r="H26">
        <v>19</v>
      </c>
      <c r="I26">
        <v>13.8</v>
      </c>
      <c r="J26">
        <v>23</v>
      </c>
      <c r="K26">
        <v>15.61</v>
      </c>
      <c r="L26">
        <v>23</v>
      </c>
      <c r="M26">
        <v>364</v>
      </c>
      <c r="N26">
        <v>0</v>
      </c>
      <c r="O26">
        <v>90</v>
      </c>
      <c r="P26">
        <v>77</v>
      </c>
      <c r="Q26">
        <v>48.82</v>
      </c>
      <c r="R26">
        <v>16</v>
      </c>
      <c r="S26">
        <v>35.869999999999997</v>
      </c>
      <c r="T26">
        <v>18</v>
      </c>
      <c r="U26">
        <v>3.85</v>
      </c>
      <c r="V26">
        <v>16</v>
      </c>
      <c r="W26">
        <v>28.85</v>
      </c>
      <c r="X26">
        <v>16</v>
      </c>
      <c r="Y26">
        <v>0</v>
      </c>
    </row>
    <row r="27" spans="1:25" x14ac:dyDescent="0.25">
      <c r="A27" t="s">
        <v>233</v>
      </c>
      <c r="B27" s="60">
        <v>46176</v>
      </c>
      <c r="C27" t="s">
        <v>229</v>
      </c>
      <c r="D27" t="s">
        <v>225</v>
      </c>
      <c r="E27">
        <v>4.4800000000000004</v>
      </c>
      <c r="F27">
        <v>17</v>
      </c>
      <c r="G27">
        <v>7.27</v>
      </c>
      <c r="H27">
        <v>20</v>
      </c>
      <c r="I27">
        <v>12.18</v>
      </c>
      <c r="J27">
        <v>23</v>
      </c>
      <c r="K27">
        <v>13.93</v>
      </c>
      <c r="L27">
        <v>23</v>
      </c>
      <c r="M27">
        <v>324</v>
      </c>
      <c r="N27">
        <v>1</v>
      </c>
      <c r="O27">
        <v>115</v>
      </c>
      <c r="P27">
        <v>116</v>
      </c>
      <c r="Q27">
        <v>57.29</v>
      </c>
      <c r="R27">
        <v>17</v>
      </c>
      <c r="S27">
        <v>41.42</v>
      </c>
      <c r="T27">
        <v>18</v>
      </c>
      <c r="U27">
        <v>6.2</v>
      </c>
      <c r="V27">
        <v>17</v>
      </c>
      <c r="W27">
        <v>38.6</v>
      </c>
      <c r="X27">
        <v>17</v>
      </c>
      <c r="Y27">
        <v>0</v>
      </c>
    </row>
    <row r="28" spans="1:25" x14ac:dyDescent="0.25">
      <c r="A28" t="s">
        <v>234</v>
      </c>
      <c r="B28" s="60">
        <v>46176</v>
      </c>
      <c r="C28" t="s">
        <v>229</v>
      </c>
      <c r="D28" t="s">
        <v>225</v>
      </c>
      <c r="E28">
        <v>3.87</v>
      </c>
      <c r="F28">
        <v>18</v>
      </c>
      <c r="G28">
        <v>6.61</v>
      </c>
      <c r="H28">
        <v>21</v>
      </c>
      <c r="I28">
        <v>11.15</v>
      </c>
      <c r="J28">
        <v>23</v>
      </c>
      <c r="K28">
        <v>14.04</v>
      </c>
      <c r="L28">
        <v>23</v>
      </c>
      <c r="M28">
        <v>166</v>
      </c>
      <c r="N28">
        <v>1</v>
      </c>
      <c r="O28">
        <v>147</v>
      </c>
      <c r="P28">
        <v>167</v>
      </c>
      <c r="Q28">
        <v>63.64</v>
      </c>
      <c r="R28">
        <v>17</v>
      </c>
      <c r="S28">
        <v>42.86</v>
      </c>
      <c r="T28">
        <v>19</v>
      </c>
      <c r="U28">
        <v>6.57</v>
      </c>
      <c r="V28">
        <v>17</v>
      </c>
      <c r="W28">
        <v>40.18</v>
      </c>
      <c r="X28">
        <v>17</v>
      </c>
      <c r="Y28">
        <v>0</v>
      </c>
    </row>
    <row r="29" spans="1:25" x14ac:dyDescent="0.25">
      <c r="A29" t="s">
        <v>235</v>
      </c>
      <c r="B29" s="60">
        <v>46176</v>
      </c>
      <c r="C29" t="s">
        <v>229</v>
      </c>
      <c r="D29" t="s">
        <v>225</v>
      </c>
      <c r="E29">
        <v>4.1100000000000003</v>
      </c>
      <c r="F29">
        <v>17</v>
      </c>
      <c r="G29">
        <v>6.73</v>
      </c>
      <c r="H29">
        <v>21</v>
      </c>
      <c r="I29">
        <v>12.18</v>
      </c>
      <c r="J29">
        <v>23</v>
      </c>
      <c r="K29">
        <v>14.31</v>
      </c>
      <c r="L29">
        <v>23</v>
      </c>
      <c r="M29">
        <v>162</v>
      </c>
      <c r="N29">
        <v>1</v>
      </c>
      <c r="O29">
        <v>116</v>
      </c>
      <c r="P29">
        <v>117</v>
      </c>
      <c r="Q29">
        <v>58.99</v>
      </c>
      <c r="R29">
        <v>17</v>
      </c>
      <c r="S29">
        <v>40.99</v>
      </c>
      <c r="T29">
        <v>18</v>
      </c>
      <c r="U29">
        <v>4.46</v>
      </c>
      <c r="V29">
        <v>17</v>
      </c>
      <c r="W29">
        <v>32.99</v>
      </c>
      <c r="X29">
        <v>17</v>
      </c>
      <c r="Y29">
        <v>0</v>
      </c>
    </row>
    <row r="30" spans="1:25" x14ac:dyDescent="0.25">
      <c r="A30" t="s">
        <v>232</v>
      </c>
      <c r="B30" s="60">
        <v>46177</v>
      </c>
      <c r="C30" t="s">
        <v>229</v>
      </c>
      <c r="D30" t="s">
        <v>225</v>
      </c>
      <c r="E30">
        <v>4.5999999999999996</v>
      </c>
      <c r="F30">
        <v>17</v>
      </c>
      <c r="G30">
        <v>6.9</v>
      </c>
      <c r="H30">
        <v>20</v>
      </c>
      <c r="I30">
        <v>12.38</v>
      </c>
      <c r="J30">
        <v>23</v>
      </c>
      <c r="K30">
        <v>15.07</v>
      </c>
      <c r="L30">
        <v>23</v>
      </c>
      <c r="M30">
        <v>366</v>
      </c>
      <c r="N30">
        <v>0</v>
      </c>
      <c r="O30">
        <v>95</v>
      </c>
      <c r="P30">
        <v>85</v>
      </c>
      <c r="Q30">
        <v>57.56</v>
      </c>
      <c r="R30">
        <v>17</v>
      </c>
      <c r="S30">
        <v>38.35</v>
      </c>
      <c r="T30">
        <v>18</v>
      </c>
      <c r="U30">
        <v>7.12</v>
      </c>
      <c r="V30">
        <v>15</v>
      </c>
      <c r="W30">
        <v>39.17</v>
      </c>
      <c r="X30">
        <v>15</v>
      </c>
      <c r="Y30">
        <v>0</v>
      </c>
    </row>
    <row r="31" spans="1:25" x14ac:dyDescent="0.25">
      <c r="A31" t="s">
        <v>233</v>
      </c>
      <c r="B31" s="60">
        <v>46177</v>
      </c>
      <c r="C31" t="s">
        <v>229</v>
      </c>
      <c r="D31" t="s">
        <v>225</v>
      </c>
      <c r="E31">
        <v>4.1900000000000004</v>
      </c>
      <c r="F31">
        <v>17</v>
      </c>
      <c r="G31">
        <v>6.31</v>
      </c>
      <c r="H31">
        <v>21</v>
      </c>
      <c r="I31">
        <v>11.18</v>
      </c>
      <c r="J31">
        <v>23</v>
      </c>
      <c r="K31">
        <v>13.54</v>
      </c>
      <c r="L31">
        <v>23</v>
      </c>
      <c r="M31">
        <v>325</v>
      </c>
      <c r="N31">
        <v>1</v>
      </c>
      <c r="O31">
        <v>117</v>
      </c>
      <c r="P31">
        <v>119</v>
      </c>
      <c r="Q31">
        <v>60.8</v>
      </c>
      <c r="R31">
        <v>17</v>
      </c>
      <c r="S31">
        <v>43.86</v>
      </c>
      <c r="T31">
        <v>18</v>
      </c>
      <c r="U31">
        <v>9.44</v>
      </c>
      <c r="V31">
        <v>15</v>
      </c>
      <c r="W31">
        <v>47.71</v>
      </c>
      <c r="X31">
        <v>15</v>
      </c>
      <c r="Y31">
        <v>0</v>
      </c>
    </row>
    <row r="32" spans="1:25" x14ac:dyDescent="0.25">
      <c r="A32" t="s">
        <v>234</v>
      </c>
      <c r="B32" s="60">
        <v>46177</v>
      </c>
      <c r="C32" t="s">
        <v>229</v>
      </c>
      <c r="D32" t="s">
        <v>225</v>
      </c>
      <c r="E32">
        <v>3.94</v>
      </c>
      <c r="F32">
        <v>18</v>
      </c>
      <c r="G32">
        <v>6.2</v>
      </c>
      <c r="H32">
        <v>20</v>
      </c>
      <c r="I32">
        <v>10.33</v>
      </c>
      <c r="J32">
        <v>23</v>
      </c>
      <c r="K32">
        <v>13.58</v>
      </c>
      <c r="L32">
        <v>23</v>
      </c>
      <c r="M32">
        <v>169</v>
      </c>
      <c r="N32">
        <v>1</v>
      </c>
      <c r="O32">
        <v>150</v>
      </c>
      <c r="P32">
        <v>171</v>
      </c>
      <c r="Q32">
        <v>63.37</v>
      </c>
      <c r="R32">
        <v>17</v>
      </c>
      <c r="S32">
        <v>44.88</v>
      </c>
      <c r="T32">
        <v>18</v>
      </c>
      <c r="U32">
        <v>9.92</v>
      </c>
      <c r="V32">
        <v>17</v>
      </c>
      <c r="W32">
        <v>49.65</v>
      </c>
      <c r="X32">
        <v>17</v>
      </c>
      <c r="Y32">
        <v>0</v>
      </c>
    </row>
    <row r="33" spans="1:25" x14ac:dyDescent="0.25">
      <c r="A33" t="s">
        <v>235</v>
      </c>
      <c r="B33" s="60">
        <v>46177</v>
      </c>
      <c r="C33" t="s">
        <v>229</v>
      </c>
      <c r="D33" t="s">
        <v>225</v>
      </c>
      <c r="E33">
        <v>4.05</v>
      </c>
      <c r="F33">
        <v>17</v>
      </c>
      <c r="G33">
        <v>6.22</v>
      </c>
      <c r="H33">
        <v>20</v>
      </c>
      <c r="I33">
        <v>11.05</v>
      </c>
      <c r="J33">
        <v>23</v>
      </c>
      <c r="K33">
        <v>13.81</v>
      </c>
      <c r="L33">
        <v>23</v>
      </c>
      <c r="M33">
        <v>165</v>
      </c>
      <c r="N33">
        <v>1</v>
      </c>
      <c r="O33">
        <v>120</v>
      </c>
      <c r="P33">
        <v>124</v>
      </c>
      <c r="Q33">
        <v>63.71</v>
      </c>
      <c r="R33">
        <v>17</v>
      </c>
      <c r="S33">
        <v>43.42</v>
      </c>
      <c r="T33">
        <v>18</v>
      </c>
      <c r="U33">
        <v>7.39</v>
      </c>
      <c r="V33">
        <v>17</v>
      </c>
      <c r="W33">
        <v>42.67</v>
      </c>
      <c r="X33">
        <v>17</v>
      </c>
      <c r="Y33">
        <v>0</v>
      </c>
    </row>
    <row r="34" spans="1:25" x14ac:dyDescent="0.25">
      <c r="A34" t="s">
        <v>232</v>
      </c>
      <c r="B34" s="60">
        <v>46178</v>
      </c>
      <c r="C34" t="s">
        <v>229</v>
      </c>
      <c r="D34" t="s">
        <v>225</v>
      </c>
      <c r="E34">
        <v>4.59</v>
      </c>
      <c r="F34">
        <v>18</v>
      </c>
      <c r="G34">
        <v>6.95</v>
      </c>
      <c r="H34">
        <v>2</v>
      </c>
      <c r="I34">
        <v>11.41</v>
      </c>
      <c r="J34">
        <v>23</v>
      </c>
      <c r="K34">
        <v>14.52</v>
      </c>
      <c r="L34">
        <v>23</v>
      </c>
      <c r="M34">
        <v>368</v>
      </c>
      <c r="N34">
        <v>0</v>
      </c>
      <c r="O34">
        <v>98</v>
      </c>
      <c r="P34">
        <v>90</v>
      </c>
      <c r="Q34">
        <v>57.11</v>
      </c>
      <c r="R34">
        <v>17</v>
      </c>
      <c r="S34">
        <v>40.53</v>
      </c>
      <c r="T34">
        <v>19</v>
      </c>
      <c r="U34">
        <v>5.31</v>
      </c>
      <c r="V34">
        <v>17</v>
      </c>
      <c r="W34">
        <v>35.450000000000003</v>
      </c>
      <c r="X34">
        <v>17</v>
      </c>
      <c r="Y34">
        <v>0</v>
      </c>
    </row>
    <row r="35" spans="1:25" x14ac:dyDescent="0.25">
      <c r="A35" t="s">
        <v>233</v>
      </c>
      <c r="B35" s="60">
        <v>46178</v>
      </c>
      <c r="C35" t="s">
        <v>229</v>
      </c>
      <c r="D35" t="s">
        <v>225</v>
      </c>
      <c r="E35">
        <v>4.38</v>
      </c>
      <c r="F35">
        <v>18</v>
      </c>
      <c r="G35">
        <v>6.4</v>
      </c>
      <c r="H35">
        <v>3</v>
      </c>
      <c r="I35">
        <v>10.46</v>
      </c>
      <c r="J35">
        <v>23</v>
      </c>
      <c r="K35">
        <v>13.16</v>
      </c>
      <c r="L35">
        <v>23</v>
      </c>
      <c r="M35">
        <v>327</v>
      </c>
      <c r="N35">
        <v>1</v>
      </c>
      <c r="O35">
        <v>118</v>
      </c>
      <c r="P35">
        <v>121</v>
      </c>
      <c r="Q35">
        <v>58.62</v>
      </c>
      <c r="R35">
        <v>18</v>
      </c>
      <c r="S35">
        <v>45.46</v>
      </c>
      <c r="T35">
        <v>19</v>
      </c>
      <c r="U35">
        <v>6.24</v>
      </c>
      <c r="V35">
        <v>17</v>
      </c>
      <c r="W35">
        <v>40.270000000000003</v>
      </c>
      <c r="X35">
        <v>17</v>
      </c>
      <c r="Y35">
        <v>0</v>
      </c>
    </row>
    <row r="36" spans="1:25" x14ac:dyDescent="0.25">
      <c r="A36" t="s">
        <v>234</v>
      </c>
      <c r="B36" s="60">
        <v>46178</v>
      </c>
      <c r="C36" t="s">
        <v>229</v>
      </c>
      <c r="D36" t="s">
        <v>225</v>
      </c>
      <c r="E36">
        <v>3.89</v>
      </c>
      <c r="F36">
        <v>18</v>
      </c>
      <c r="G36">
        <v>6.19</v>
      </c>
      <c r="H36">
        <v>3</v>
      </c>
      <c r="I36">
        <v>9.7799999999999994</v>
      </c>
      <c r="J36">
        <v>23</v>
      </c>
      <c r="K36">
        <v>13.15</v>
      </c>
      <c r="L36">
        <v>23</v>
      </c>
      <c r="M36">
        <v>172</v>
      </c>
      <c r="N36">
        <v>1</v>
      </c>
      <c r="O36">
        <v>150</v>
      </c>
      <c r="P36">
        <v>171</v>
      </c>
      <c r="Q36">
        <v>63.48</v>
      </c>
      <c r="R36">
        <v>18</v>
      </c>
      <c r="S36">
        <v>46.47</v>
      </c>
      <c r="T36">
        <v>19</v>
      </c>
      <c r="U36">
        <v>7.12</v>
      </c>
      <c r="V36">
        <v>16</v>
      </c>
      <c r="W36">
        <v>43.01</v>
      </c>
      <c r="X36">
        <v>16</v>
      </c>
      <c r="Y36">
        <v>0</v>
      </c>
    </row>
    <row r="37" spans="1:25" x14ac:dyDescent="0.25">
      <c r="A37" t="s">
        <v>235</v>
      </c>
      <c r="B37" s="60">
        <v>46178</v>
      </c>
      <c r="C37" t="s">
        <v>229</v>
      </c>
      <c r="D37" t="s">
        <v>225</v>
      </c>
      <c r="E37">
        <v>4.01</v>
      </c>
      <c r="F37">
        <v>18</v>
      </c>
      <c r="G37">
        <v>6.28</v>
      </c>
      <c r="H37">
        <v>2</v>
      </c>
      <c r="I37">
        <v>10.26</v>
      </c>
      <c r="J37">
        <v>23</v>
      </c>
      <c r="K37">
        <v>13.33</v>
      </c>
      <c r="L37">
        <v>23</v>
      </c>
      <c r="M37">
        <v>169</v>
      </c>
      <c r="N37">
        <v>1</v>
      </c>
      <c r="O37">
        <v>123</v>
      </c>
      <c r="P37">
        <v>129</v>
      </c>
      <c r="Q37">
        <v>63.37</v>
      </c>
      <c r="R37">
        <v>17</v>
      </c>
      <c r="S37">
        <v>45.39</v>
      </c>
      <c r="T37">
        <v>19</v>
      </c>
      <c r="U37">
        <v>5.64</v>
      </c>
      <c r="V37">
        <v>17</v>
      </c>
      <c r="W37">
        <v>38.44</v>
      </c>
      <c r="X37">
        <v>17</v>
      </c>
      <c r="Y37">
        <v>0</v>
      </c>
    </row>
    <row r="38" spans="1:25" x14ac:dyDescent="0.25">
      <c r="A38" t="s">
        <v>232</v>
      </c>
      <c r="B38" s="60">
        <v>46179</v>
      </c>
      <c r="C38" t="s">
        <v>229</v>
      </c>
      <c r="D38" t="s">
        <v>225</v>
      </c>
      <c r="E38">
        <v>3.86</v>
      </c>
      <c r="F38">
        <v>17</v>
      </c>
      <c r="G38">
        <v>6.01</v>
      </c>
      <c r="H38">
        <v>20</v>
      </c>
      <c r="I38">
        <v>10.53</v>
      </c>
      <c r="J38">
        <v>23</v>
      </c>
      <c r="K38">
        <v>13.99</v>
      </c>
      <c r="L38">
        <v>23</v>
      </c>
      <c r="M38">
        <v>370</v>
      </c>
      <c r="N38">
        <v>0</v>
      </c>
      <c r="O38">
        <v>99</v>
      </c>
      <c r="P38">
        <v>91</v>
      </c>
      <c r="Q38">
        <v>66.28</v>
      </c>
      <c r="R38">
        <v>17</v>
      </c>
      <c r="S38">
        <v>43.69</v>
      </c>
      <c r="T38">
        <v>19</v>
      </c>
      <c r="U38">
        <v>6.62</v>
      </c>
      <c r="V38">
        <v>17</v>
      </c>
      <c r="W38">
        <v>40.659999999999997</v>
      </c>
      <c r="X38">
        <v>17</v>
      </c>
      <c r="Y38">
        <v>0</v>
      </c>
    </row>
    <row r="39" spans="1:25" x14ac:dyDescent="0.25">
      <c r="A39" t="s">
        <v>233</v>
      </c>
      <c r="B39" s="60">
        <v>46179</v>
      </c>
      <c r="C39" t="s">
        <v>229</v>
      </c>
      <c r="D39" t="s">
        <v>225</v>
      </c>
      <c r="E39">
        <v>3.41</v>
      </c>
      <c r="F39">
        <v>17</v>
      </c>
      <c r="G39">
        <v>5.79</v>
      </c>
      <c r="H39">
        <v>21</v>
      </c>
      <c r="I39">
        <v>9.74</v>
      </c>
      <c r="J39">
        <v>23</v>
      </c>
      <c r="K39">
        <v>12.74</v>
      </c>
      <c r="L39">
        <v>23</v>
      </c>
      <c r="M39">
        <v>329</v>
      </c>
      <c r="N39">
        <v>1</v>
      </c>
      <c r="O39">
        <v>118</v>
      </c>
      <c r="P39">
        <v>121</v>
      </c>
      <c r="Q39">
        <v>70.31</v>
      </c>
      <c r="R39">
        <v>17</v>
      </c>
      <c r="S39">
        <v>48.24</v>
      </c>
      <c r="T39">
        <v>19</v>
      </c>
      <c r="U39">
        <v>7.15</v>
      </c>
      <c r="V39">
        <v>15</v>
      </c>
      <c r="W39">
        <v>43.83</v>
      </c>
      <c r="X39">
        <v>15</v>
      </c>
      <c r="Y39">
        <v>0</v>
      </c>
    </row>
    <row r="40" spans="1:25" x14ac:dyDescent="0.25">
      <c r="A40" t="s">
        <v>234</v>
      </c>
      <c r="B40" s="60">
        <v>46179</v>
      </c>
      <c r="C40" t="s">
        <v>229</v>
      </c>
      <c r="D40" t="s">
        <v>225</v>
      </c>
      <c r="E40">
        <v>3.5</v>
      </c>
      <c r="F40">
        <v>18</v>
      </c>
      <c r="G40">
        <v>5.5</v>
      </c>
      <c r="H40">
        <v>20</v>
      </c>
      <c r="I40">
        <v>9.23</v>
      </c>
      <c r="J40">
        <v>23</v>
      </c>
      <c r="K40">
        <v>12.77</v>
      </c>
      <c r="L40">
        <v>23</v>
      </c>
      <c r="M40">
        <v>175</v>
      </c>
      <c r="N40">
        <v>1</v>
      </c>
      <c r="O40">
        <v>150</v>
      </c>
      <c r="P40">
        <v>171</v>
      </c>
      <c r="Q40">
        <v>68.75</v>
      </c>
      <c r="R40">
        <v>18</v>
      </c>
      <c r="S40">
        <v>48.9</v>
      </c>
      <c r="T40">
        <v>19</v>
      </c>
      <c r="U40">
        <v>7.3</v>
      </c>
      <c r="V40">
        <v>17</v>
      </c>
      <c r="W40">
        <v>44.79</v>
      </c>
      <c r="X40">
        <v>17</v>
      </c>
      <c r="Y40">
        <v>0</v>
      </c>
    </row>
    <row r="41" spans="1:25" x14ac:dyDescent="0.25">
      <c r="A41" t="s">
        <v>235</v>
      </c>
      <c r="B41" s="60">
        <v>46179</v>
      </c>
      <c r="C41" t="s">
        <v>229</v>
      </c>
      <c r="D41" t="s">
        <v>225</v>
      </c>
      <c r="E41">
        <v>3.23</v>
      </c>
      <c r="F41">
        <v>18</v>
      </c>
      <c r="G41">
        <v>5.92</v>
      </c>
      <c r="H41">
        <v>20</v>
      </c>
      <c r="I41">
        <v>9.5399999999999991</v>
      </c>
      <c r="J41">
        <v>23</v>
      </c>
      <c r="K41">
        <v>12.84</v>
      </c>
      <c r="L41">
        <v>23</v>
      </c>
      <c r="M41">
        <v>173</v>
      </c>
      <c r="N41">
        <v>1</v>
      </c>
      <c r="O41">
        <v>123</v>
      </c>
      <c r="P41">
        <v>129</v>
      </c>
      <c r="Q41">
        <v>73.69</v>
      </c>
      <c r="R41">
        <v>17</v>
      </c>
      <c r="S41">
        <v>48.14</v>
      </c>
      <c r="T41">
        <v>18</v>
      </c>
      <c r="U41">
        <v>6.61</v>
      </c>
      <c r="V41">
        <v>17</v>
      </c>
      <c r="W41">
        <v>42.51</v>
      </c>
      <c r="X41">
        <v>17</v>
      </c>
      <c r="Y41">
        <v>0</v>
      </c>
    </row>
    <row r="42" spans="1:25" x14ac:dyDescent="0.25">
      <c r="A42" t="s">
        <v>232</v>
      </c>
      <c r="B42" s="60">
        <v>46180</v>
      </c>
      <c r="C42" t="s">
        <v>229</v>
      </c>
      <c r="D42" t="s">
        <v>225</v>
      </c>
      <c r="E42">
        <v>4.87</v>
      </c>
      <c r="F42">
        <v>17</v>
      </c>
      <c r="G42">
        <v>5.99</v>
      </c>
      <c r="H42">
        <v>21</v>
      </c>
      <c r="I42">
        <v>9.8000000000000007</v>
      </c>
      <c r="J42">
        <v>23</v>
      </c>
      <c r="K42">
        <v>13.48</v>
      </c>
      <c r="L42">
        <v>23</v>
      </c>
      <c r="M42">
        <v>372</v>
      </c>
      <c r="N42">
        <v>0</v>
      </c>
      <c r="O42">
        <v>99</v>
      </c>
      <c r="P42">
        <v>91</v>
      </c>
      <c r="Q42">
        <v>54.36</v>
      </c>
      <c r="R42">
        <v>17</v>
      </c>
      <c r="S42">
        <v>45.15</v>
      </c>
      <c r="T42">
        <v>18</v>
      </c>
      <c r="U42">
        <v>6.02</v>
      </c>
      <c r="V42">
        <v>17</v>
      </c>
      <c r="W42">
        <v>39.6</v>
      </c>
      <c r="X42">
        <v>17</v>
      </c>
      <c r="Y42">
        <v>0</v>
      </c>
    </row>
    <row r="43" spans="1:25" x14ac:dyDescent="0.25">
      <c r="A43" t="s">
        <v>233</v>
      </c>
      <c r="B43" s="60">
        <v>46180</v>
      </c>
      <c r="C43" t="s">
        <v>229</v>
      </c>
      <c r="D43" t="s">
        <v>225</v>
      </c>
      <c r="E43">
        <v>3.97</v>
      </c>
      <c r="F43">
        <v>17</v>
      </c>
      <c r="G43">
        <v>5.7</v>
      </c>
      <c r="H43">
        <v>21</v>
      </c>
      <c r="I43">
        <v>9.17</v>
      </c>
      <c r="J43">
        <v>23</v>
      </c>
      <c r="K43">
        <v>12.36</v>
      </c>
      <c r="L43">
        <v>23</v>
      </c>
      <c r="M43">
        <v>331</v>
      </c>
      <c r="N43">
        <v>1</v>
      </c>
      <c r="O43">
        <v>115</v>
      </c>
      <c r="P43">
        <v>116</v>
      </c>
      <c r="Q43">
        <v>63.05</v>
      </c>
      <c r="R43">
        <v>17</v>
      </c>
      <c r="S43">
        <v>49.7</v>
      </c>
      <c r="T43">
        <v>18</v>
      </c>
      <c r="U43">
        <v>9.44</v>
      </c>
      <c r="V43">
        <v>17</v>
      </c>
      <c r="W43">
        <v>50.93</v>
      </c>
      <c r="X43">
        <v>17</v>
      </c>
      <c r="Y43">
        <v>0</v>
      </c>
    </row>
    <row r="44" spans="1:25" x14ac:dyDescent="0.25">
      <c r="A44" t="s">
        <v>234</v>
      </c>
      <c r="B44" s="60">
        <v>46180</v>
      </c>
      <c r="C44" t="s">
        <v>229</v>
      </c>
      <c r="D44" t="s">
        <v>225</v>
      </c>
      <c r="E44">
        <v>3.74</v>
      </c>
      <c r="F44">
        <v>17</v>
      </c>
      <c r="G44">
        <v>5.49</v>
      </c>
      <c r="H44">
        <v>3</v>
      </c>
      <c r="I44">
        <v>8.68</v>
      </c>
      <c r="J44">
        <v>23</v>
      </c>
      <c r="K44">
        <v>12.33</v>
      </c>
      <c r="L44">
        <v>23</v>
      </c>
      <c r="M44">
        <v>178</v>
      </c>
      <c r="N44">
        <v>1</v>
      </c>
      <c r="O44">
        <v>147</v>
      </c>
      <c r="P44">
        <v>167</v>
      </c>
      <c r="Q44">
        <v>66.16</v>
      </c>
      <c r="R44">
        <v>17</v>
      </c>
      <c r="S44">
        <v>50.52</v>
      </c>
      <c r="T44">
        <v>18</v>
      </c>
      <c r="U44">
        <v>11.3</v>
      </c>
      <c r="V44">
        <v>17</v>
      </c>
      <c r="W44">
        <v>55.69</v>
      </c>
      <c r="X44">
        <v>17</v>
      </c>
      <c r="Y44">
        <v>0</v>
      </c>
    </row>
    <row r="45" spans="1:25" x14ac:dyDescent="0.25">
      <c r="A45" t="s">
        <v>235</v>
      </c>
      <c r="B45" s="60">
        <v>46180</v>
      </c>
      <c r="C45" t="s">
        <v>229</v>
      </c>
      <c r="D45" t="s">
        <v>225</v>
      </c>
      <c r="E45">
        <v>3.34</v>
      </c>
      <c r="F45">
        <v>17</v>
      </c>
      <c r="G45">
        <v>5.69</v>
      </c>
      <c r="H45">
        <v>22</v>
      </c>
      <c r="I45">
        <v>8.9700000000000006</v>
      </c>
      <c r="J45">
        <v>23</v>
      </c>
      <c r="K45">
        <v>12.39</v>
      </c>
      <c r="L45">
        <v>23</v>
      </c>
      <c r="M45">
        <v>178</v>
      </c>
      <c r="N45">
        <v>1</v>
      </c>
      <c r="O45">
        <v>121</v>
      </c>
      <c r="P45">
        <v>126</v>
      </c>
      <c r="Q45">
        <v>71.95</v>
      </c>
      <c r="R45">
        <v>17</v>
      </c>
      <c r="S45">
        <v>50.1</v>
      </c>
      <c r="T45">
        <v>18</v>
      </c>
      <c r="U45">
        <v>10.08</v>
      </c>
      <c r="V45">
        <v>17</v>
      </c>
      <c r="W45">
        <v>52.62</v>
      </c>
      <c r="X45">
        <v>17</v>
      </c>
      <c r="Y45">
        <v>0</v>
      </c>
    </row>
    <row r="46" spans="1:25" x14ac:dyDescent="0.25">
      <c r="A46" t="s">
        <v>232</v>
      </c>
      <c r="B46" s="60">
        <v>46181</v>
      </c>
      <c r="C46" t="s">
        <v>229</v>
      </c>
      <c r="D46" t="s">
        <v>225</v>
      </c>
      <c r="E46">
        <v>4.92</v>
      </c>
      <c r="F46">
        <v>18</v>
      </c>
      <c r="G46">
        <v>5.99</v>
      </c>
      <c r="H46">
        <v>3</v>
      </c>
      <c r="I46">
        <v>9.3800000000000008</v>
      </c>
      <c r="J46">
        <v>23</v>
      </c>
      <c r="K46">
        <v>13.05</v>
      </c>
      <c r="L46">
        <v>23</v>
      </c>
      <c r="M46">
        <v>373</v>
      </c>
      <c r="N46">
        <v>1</v>
      </c>
      <c r="O46">
        <v>102</v>
      </c>
      <c r="P46">
        <v>95</v>
      </c>
      <c r="Q46">
        <v>52.7</v>
      </c>
      <c r="R46">
        <v>17</v>
      </c>
      <c r="S46">
        <v>46.25</v>
      </c>
      <c r="T46">
        <v>19</v>
      </c>
      <c r="U46">
        <v>4.82</v>
      </c>
      <c r="V46">
        <v>17</v>
      </c>
      <c r="W46">
        <v>36.1</v>
      </c>
      <c r="X46">
        <v>17</v>
      </c>
      <c r="Y46">
        <v>0</v>
      </c>
    </row>
    <row r="47" spans="1:25" x14ac:dyDescent="0.25">
      <c r="A47" t="s">
        <v>233</v>
      </c>
      <c r="B47" s="60">
        <v>46181</v>
      </c>
      <c r="C47" t="s">
        <v>229</v>
      </c>
      <c r="D47" t="s">
        <v>225</v>
      </c>
      <c r="E47">
        <v>4.41</v>
      </c>
      <c r="F47">
        <v>18</v>
      </c>
      <c r="G47">
        <v>5.7</v>
      </c>
      <c r="H47">
        <v>2</v>
      </c>
      <c r="I47">
        <v>8.84</v>
      </c>
      <c r="J47">
        <v>23</v>
      </c>
      <c r="K47">
        <v>12.04</v>
      </c>
      <c r="L47">
        <v>23</v>
      </c>
      <c r="M47">
        <v>333</v>
      </c>
      <c r="N47">
        <v>1</v>
      </c>
      <c r="O47">
        <v>109</v>
      </c>
      <c r="P47">
        <v>107</v>
      </c>
      <c r="Q47">
        <v>58.09</v>
      </c>
      <c r="R47">
        <v>17</v>
      </c>
      <c r="S47">
        <v>50.19</v>
      </c>
      <c r="T47">
        <v>18</v>
      </c>
      <c r="U47">
        <v>7.61</v>
      </c>
      <c r="V47">
        <v>18</v>
      </c>
      <c r="W47">
        <v>46.36</v>
      </c>
      <c r="X47">
        <v>18</v>
      </c>
      <c r="Y47">
        <v>0</v>
      </c>
    </row>
    <row r="48" spans="1:25" x14ac:dyDescent="0.25">
      <c r="A48" t="s">
        <v>234</v>
      </c>
      <c r="B48" s="60">
        <v>46181</v>
      </c>
      <c r="C48" t="s">
        <v>229</v>
      </c>
      <c r="D48" t="s">
        <v>225</v>
      </c>
      <c r="E48">
        <v>4.6100000000000003</v>
      </c>
      <c r="F48">
        <v>18</v>
      </c>
      <c r="G48">
        <v>5.52</v>
      </c>
      <c r="H48">
        <v>2</v>
      </c>
      <c r="I48">
        <v>8.4</v>
      </c>
      <c r="J48">
        <v>22</v>
      </c>
      <c r="K48">
        <v>11.98</v>
      </c>
      <c r="L48">
        <v>23</v>
      </c>
      <c r="M48">
        <v>181</v>
      </c>
      <c r="N48">
        <v>1</v>
      </c>
      <c r="O48">
        <v>145</v>
      </c>
      <c r="P48">
        <v>163</v>
      </c>
      <c r="Q48">
        <v>56.02</v>
      </c>
      <c r="R48">
        <v>17</v>
      </c>
      <c r="S48">
        <v>50.71</v>
      </c>
      <c r="T48">
        <v>18</v>
      </c>
      <c r="U48">
        <v>8.7899999999999991</v>
      </c>
      <c r="V48">
        <v>17</v>
      </c>
      <c r="W48">
        <v>49.69</v>
      </c>
      <c r="X48">
        <v>17</v>
      </c>
      <c r="Y48">
        <v>0</v>
      </c>
    </row>
    <row r="49" spans="1:25" x14ac:dyDescent="0.25">
      <c r="A49" t="s">
        <v>235</v>
      </c>
      <c r="B49" s="60">
        <v>46181</v>
      </c>
      <c r="C49" t="s">
        <v>229</v>
      </c>
      <c r="D49" t="s">
        <v>225</v>
      </c>
      <c r="E49">
        <v>3.93</v>
      </c>
      <c r="F49">
        <v>18</v>
      </c>
      <c r="G49">
        <v>5.71</v>
      </c>
      <c r="H49">
        <v>3</v>
      </c>
      <c r="I49">
        <v>8.57</v>
      </c>
      <c r="J49">
        <v>22</v>
      </c>
      <c r="K49">
        <v>12.01</v>
      </c>
      <c r="L49">
        <v>23</v>
      </c>
      <c r="M49">
        <v>182</v>
      </c>
      <c r="N49">
        <v>1</v>
      </c>
      <c r="O49">
        <v>115</v>
      </c>
      <c r="P49">
        <v>117</v>
      </c>
      <c r="Q49">
        <v>64.25</v>
      </c>
      <c r="R49">
        <v>17</v>
      </c>
      <c r="S49">
        <v>51.13</v>
      </c>
      <c r="T49">
        <v>18</v>
      </c>
      <c r="U49">
        <v>6.61</v>
      </c>
      <c r="V49">
        <v>18</v>
      </c>
      <c r="W49">
        <v>43.83</v>
      </c>
      <c r="X49">
        <v>18</v>
      </c>
      <c r="Y49">
        <v>0</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31B76-D687-4E93-AD72-40ED144B399F}">
  <dimension ref="A1:Y25"/>
  <sheetViews>
    <sheetView workbookViewId="0">
      <selection activeCell="W23" sqref="W23"/>
    </sheetView>
  </sheetViews>
  <sheetFormatPr defaultRowHeight="15" x14ac:dyDescent="0.25"/>
  <cols>
    <col min="1" max="1" width="14.5703125" bestFit="1" customWidth="1"/>
    <col min="2" max="2" width="18.28515625" bestFit="1" customWidth="1"/>
    <col min="3" max="4" width="12.28515625" bestFit="1" customWidth="1"/>
    <col min="5" max="5" width="8.7109375" bestFit="1" customWidth="1"/>
    <col min="6" max="6" width="16.28515625" bestFit="1" customWidth="1"/>
    <col min="7" max="7" width="9.7109375" bestFit="1" customWidth="1"/>
    <col min="8" max="8" width="17.28515625" bestFit="1" customWidth="1"/>
    <col min="9" max="9" width="10.7109375" bestFit="1" customWidth="1"/>
    <col min="10" max="10" width="18.28515625" bestFit="1" customWidth="1"/>
    <col min="11" max="11" width="11.7109375" bestFit="1" customWidth="1"/>
    <col min="12" max="12" width="19.42578125" bestFit="1" customWidth="1"/>
    <col min="13" max="13" width="7.28515625" bestFit="1" customWidth="1"/>
    <col min="14" max="14" width="6.28515625" bestFit="1" customWidth="1"/>
    <col min="15" max="15" width="11.7109375" bestFit="1" customWidth="1"/>
    <col min="16" max="16" width="10" bestFit="1" customWidth="1"/>
    <col min="17" max="17" width="6" bestFit="1" customWidth="1"/>
    <col min="18" max="18" width="12.85546875" bestFit="1" customWidth="1"/>
    <col min="19" max="19" width="6.85546875" bestFit="1" customWidth="1"/>
    <col min="20" max="20" width="14.7109375" bestFit="1" customWidth="1"/>
    <col min="21" max="21" width="5.7109375" bestFit="1" customWidth="1"/>
    <col min="22" max="22" width="13.42578125" bestFit="1" customWidth="1"/>
    <col min="23" max="23" width="6" bestFit="1" customWidth="1"/>
    <col min="24" max="24" width="12.7109375" bestFit="1" customWidth="1"/>
    <col min="25" max="25" width="14.140625" bestFit="1" customWidth="1"/>
  </cols>
  <sheetData>
    <row r="1" spans="1:25" x14ac:dyDescent="0.25">
      <c r="A1" t="s">
        <v>201</v>
      </c>
      <c r="B1" t="s">
        <v>202</v>
      </c>
      <c r="C1" t="s">
        <v>203</v>
      </c>
      <c r="D1" t="s">
        <v>204</v>
      </c>
      <c r="E1" t="s">
        <v>205</v>
      </c>
      <c r="F1" t="s">
        <v>206</v>
      </c>
      <c r="G1" t="s">
        <v>207</v>
      </c>
      <c r="H1" t="s">
        <v>208</v>
      </c>
      <c r="I1" t="s">
        <v>209</v>
      </c>
      <c r="J1" t="s">
        <v>210</v>
      </c>
      <c r="K1" t="s">
        <v>211</v>
      </c>
      <c r="L1" t="s">
        <v>212</v>
      </c>
      <c r="M1" t="s">
        <v>213</v>
      </c>
      <c r="N1" t="s">
        <v>214</v>
      </c>
      <c r="O1" t="s">
        <v>215</v>
      </c>
      <c r="P1" t="s">
        <v>216</v>
      </c>
      <c r="Q1" t="s">
        <v>6</v>
      </c>
      <c r="R1" t="s">
        <v>217</v>
      </c>
      <c r="S1" t="s">
        <v>4</v>
      </c>
      <c r="T1" t="s">
        <v>218</v>
      </c>
      <c r="U1" t="s">
        <v>219</v>
      </c>
      <c r="V1" t="s">
        <v>220</v>
      </c>
      <c r="W1" t="s">
        <v>5</v>
      </c>
      <c r="X1" t="s">
        <v>221</v>
      </c>
      <c r="Y1" t="s">
        <v>222</v>
      </c>
    </row>
    <row r="2" spans="1:25" x14ac:dyDescent="0.25">
      <c r="A2" t="s">
        <v>231</v>
      </c>
      <c r="B2" s="60">
        <v>46170</v>
      </c>
      <c r="C2" t="s">
        <v>224</v>
      </c>
      <c r="D2" t="s">
        <v>225</v>
      </c>
      <c r="E2">
        <v>8.8699999999999992</v>
      </c>
      <c r="F2">
        <v>16</v>
      </c>
      <c r="G2">
        <v>9.9700000000000006</v>
      </c>
      <c r="H2">
        <v>18</v>
      </c>
      <c r="I2">
        <v>13.1</v>
      </c>
      <c r="J2">
        <v>9</v>
      </c>
      <c r="K2">
        <v>14.81</v>
      </c>
      <c r="L2">
        <v>17</v>
      </c>
      <c r="M2">
        <v>14</v>
      </c>
      <c r="N2">
        <v>1</v>
      </c>
      <c r="O2">
        <v>110</v>
      </c>
      <c r="P2">
        <v>108</v>
      </c>
      <c r="Q2">
        <v>19.48</v>
      </c>
      <c r="R2">
        <v>16</v>
      </c>
      <c r="S2">
        <v>34.4</v>
      </c>
      <c r="T2">
        <v>17</v>
      </c>
      <c r="U2">
        <v>2.65</v>
      </c>
      <c r="V2">
        <v>16</v>
      </c>
      <c r="W2">
        <v>23.97</v>
      </c>
      <c r="X2">
        <v>16</v>
      </c>
      <c r="Y2">
        <v>0</v>
      </c>
    </row>
    <row r="3" spans="1:25" x14ac:dyDescent="0.25">
      <c r="A3" t="s">
        <v>236</v>
      </c>
      <c r="B3" s="60">
        <v>46170</v>
      </c>
      <c r="C3" t="s">
        <v>224</v>
      </c>
      <c r="D3" t="s">
        <v>225</v>
      </c>
      <c r="E3">
        <v>8.7200000000000006</v>
      </c>
      <c r="F3">
        <v>16</v>
      </c>
      <c r="G3">
        <v>9.76</v>
      </c>
      <c r="H3">
        <v>18</v>
      </c>
      <c r="I3">
        <v>13.09</v>
      </c>
      <c r="J3">
        <v>9</v>
      </c>
      <c r="K3">
        <v>15.39</v>
      </c>
      <c r="L3">
        <v>14</v>
      </c>
      <c r="M3">
        <v>95</v>
      </c>
      <c r="N3">
        <v>0</v>
      </c>
      <c r="O3">
        <v>92</v>
      </c>
      <c r="P3">
        <v>80</v>
      </c>
      <c r="Q3">
        <v>27.04</v>
      </c>
      <c r="R3">
        <v>16</v>
      </c>
      <c r="S3">
        <v>33.33</v>
      </c>
      <c r="T3">
        <v>17</v>
      </c>
      <c r="U3">
        <v>6.11</v>
      </c>
      <c r="V3">
        <v>17</v>
      </c>
      <c r="W3">
        <v>34.72</v>
      </c>
      <c r="X3">
        <v>17</v>
      </c>
      <c r="Y3">
        <v>0</v>
      </c>
    </row>
    <row r="4" spans="1:25" x14ac:dyDescent="0.25">
      <c r="A4" t="s">
        <v>231</v>
      </c>
      <c r="B4" s="60">
        <v>46171</v>
      </c>
      <c r="C4" t="s">
        <v>224</v>
      </c>
      <c r="D4" t="s">
        <v>225</v>
      </c>
      <c r="E4">
        <v>8.14</v>
      </c>
      <c r="F4">
        <v>14</v>
      </c>
      <c r="G4">
        <v>12.42</v>
      </c>
      <c r="H4">
        <v>15</v>
      </c>
      <c r="I4">
        <v>13.97</v>
      </c>
      <c r="J4">
        <v>4</v>
      </c>
      <c r="K4">
        <v>14.95</v>
      </c>
      <c r="L4">
        <v>0</v>
      </c>
      <c r="M4">
        <v>17</v>
      </c>
      <c r="N4">
        <v>1</v>
      </c>
      <c r="O4">
        <v>117</v>
      </c>
      <c r="P4">
        <v>119</v>
      </c>
      <c r="Q4">
        <v>21.89</v>
      </c>
      <c r="R4">
        <v>14</v>
      </c>
      <c r="S4">
        <v>32.35</v>
      </c>
      <c r="T4">
        <v>14</v>
      </c>
      <c r="U4">
        <v>3.56</v>
      </c>
      <c r="V4">
        <v>15</v>
      </c>
      <c r="W4">
        <v>26.45</v>
      </c>
      <c r="X4">
        <v>15</v>
      </c>
      <c r="Y4">
        <v>0</v>
      </c>
    </row>
    <row r="5" spans="1:25" x14ac:dyDescent="0.25">
      <c r="A5" t="s">
        <v>236</v>
      </c>
      <c r="B5" s="60">
        <v>46171</v>
      </c>
      <c r="C5" t="s">
        <v>224</v>
      </c>
      <c r="D5" t="s">
        <v>225</v>
      </c>
      <c r="E5">
        <v>5.46</v>
      </c>
      <c r="F5">
        <v>14</v>
      </c>
      <c r="G5">
        <v>10.130000000000001</v>
      </c>
      <c r="H5">
        <v>18</v>
      </c>
      <c r="I5">
        <v>13.82</v>
      </c>
      <c r="J5">
        <v>5</v>
      </c>
      <c r="K5">
        <v>15.55</v>
      </c>
      <c r="L5">
        <v>7</v>
      </c>
      <c r="M5">
        <v>97</v>
      </c>
      <c r="N5">
        <v>0</v>
      </c>
      <c r="O5">
        <v>97</v>
      </c>
      <c r="P5">
        <v>87</v>
      </c>
      <c r="Q5">
        <v>48.35</v>
      </c>
      <c r="R5">
        <v>14</v>
      </c>
      <c r="S5">
        <v>33.17</v>
      </c>
      <c r="T5">
        <v>14</v>
      </c>
      <c r="U5">
        <v>6.09</v>
      </c>
      <c r="V5">
        <v>15</v>
      </c>
      <c r="W5">
        <v>34.57</v>
      </c>
      <c r="X5">
        <v>15</v>
      </c>
      <c r="Y5">
        <v>0</v>
      </c>
    </row>
    <row r="6" spans="1:25" x14ac:dyDescent="0.25">
      <c r="A6" t="s">
        <v>231</v>
      </c>
      <c r="B6" s="60">
        <v>46172</v>
      </c>
      <c r="C6" t="s">
        <v>224</v>
      </c>
      <c r="D6" t="s">
        <v>225</v>
      </c>
      <c r="E6">
        <v>10.15</v>
      </c>
      <c r="F6">
        <v>12</v>
      </c>
      <c r="G6">
        <v>11.79</v>
      </c>
      <c r="H6">
        <v>18</v>
      </c>
      <c r="I6">
        <v>15.26</v>
      </c>
      <c r="J6">
        <v>9</v>
      </c>
      <c r="K6">
        <v>15.13</v>
      </c>
      <c r="L6">
        <v>15</v>
      </c>
      <c r="M6">
        <v>21</v>
      </c>
      <c r="N6">
        <v>1</v>
      </c>
      <c r="O6">
        <v>122</v>
      </c>
      <c r="P6">
        <v>127</v>
      </c>
      <c r="Q6">
        <v>14.46</v>
      </c>
      <c r="R6">
        <v>19</v>
      </c>
      <c r="S6">
        <v>30.68</v>
      </c>
      <c r="T6">
        <v>18</v>
      </c>
      <c r="U6">
        <v>6.01</v>
      </c>
      <c r="V6">
        <v>22</v>
      </c>
      <c r="W6">
        <v>32.119999999999997</v>
      </c>
      <c r="X6">
        <v>22</v>
      </c>
      <c r="Y6">
        <v>0</v>
      </c>
    </row>
    <row r="7" spans="1:25" x14ac:dyDescent="0.25">
      <c r="A7" t="s">
        <v>236</v>
      </c>
      <c r="B7" s="60">
        <v>46172</v>
      </c>
      <c r="C7" t="s">
        <v>224</v>
      </c>
      <c r="D7" t="s">
        <v>225</v>
      </c>
      <c r="E7">
        <v>8.9499999999999993</v>
      </c>
      <c r="F7">
        <v>16</v>
      </c>
      <c r="G7">
        <v>10.64</v>
      </c>
      <c r="H7">
        <v>17</v>
      </c>
      <c r="I7">
        <v>14.64</v>
      </c>
      <c r="J7">
        <v>19</v>
      </c>
      <c r="K7">
        <v>15.58</v>
      </c>
      <c r="L7">
        <v>9</v>
      </c>
      <c r="M7">
        <v>100</v>
      </c>
      <c r="N7">
        <v>0</v>
      </c>
      <c r="O7">
        <v>100</v>
      </c>
      <c r="P7">
        <v>94</v>
      </c>
      <c r="Q7">
        <v>24.16</v>
      </c>
      <c r="R7">
        <v>16</v>
      </c>
      <c r="S7">
        <v>31.78</v>
      </c>
      <c r="T7">
        <v>16</v>
      </c>
      <c r="U7">
        <v>6.11</v>
      </c>
      <c r="V7">
        <v>16</v>
      </c>
      <c r="W7">
        <v>33.97</v>
      </c>
      <c r="X7">
        <v>16</v>
      </c>
      <c r="Y7">
        <v>0</v>
      </c>
    </row>
    <row r="8" spans="1:25" x14ac:dyDescent="0.25">
      <c r="A8" t="s">
        <v>231</v>
      </c>
      <c r="B8" s="60">
        <v>46173</v>
      </c>
      <c r="C8" t="s">
        <v>224</v>
      </c>
      <c r="D8" t="s">
        <v>225</v>
      </c>
      <c r="E8">
        <v>5.0999999999999996</v>
      </c>
      <c r="F8">
        <v>18</v>
      </c>
      <c r="G8">
        <v>9.32</v>
      </c>
      <c r="H8">
        <v>19</v>
      </c>
      <c r="I8">
        <v>14.4</v>
      </c>
      <c r="J8">
        <v>19</v>
      </c>
      <c r="K8">
        <v>15.26</v>
      </c>
      <c r="L8">
        <v>14</v>
      </c>
      <c r="M8">
        <v>23</v>
      </c>
      <c r="N8">
        <v>1</v>
      </c>
      <c r="O8">
        <v>127</v>
      </c>
      <c r="P8">
        <v>135</v>
      </c>
      <c r="Q8">
        <v>48.75</v>
      </c>
      <c r="R8">
        <v>17</v>
      </c>
      <c r="S8">
        <v>35.32</v>
      </c>
      <c r="T8">
        <v>18</v>
      </c>
      <c r="U8">
        <v>7.36</v>
      </c>
      <c r="V8">
        <v>15</v>
      </c>
      <c r="W8">
        <v>38.42</v>
      </c>
      <c r="X8">
        <v>15</v>
      </c>
      <c r="Y8">
        <v>0</v>
      </c>
    </row>
    <row r="9" spans="1:25" x14ac:dyDescent="0.25">
      <c r="A9" t="s">
        <v>236</v>
      </c>
      <c r="B9" s="60">
        <v>46173</v>
      </c>
      <c r="C9" t="s">
        <v>224</v>
      </c>
      <c r="D9" t="s">
        <v>225</v>
      </c>
      <c r="E9">
        <v>5.03</v>
      </c>
      <c r="F9">
        <v>17</v>
      </c>
      <c r="G9">
        <v>10.79</v>
      </c>
      <c r="H9">
        <v>20</v>
      </c>
      <c r="I9">
        <v>14.39</v>
      </c>
      <c r="J9">
        <v>23</v>
      </c>
      <c r="K9">
        <v>15.62</v>
      </c>
      <c r="L9">
        <v>9</v>
      </c>
      <c r="M9">
        <v>101</v>
      </c>
      <c r="N9">
        <v>1</v>
      </c>
      <c r="O9">
        <v>105</v>
      </c>
      <c r="P9">
        <v>101</v>
      </c>
      <c r="Q9">
        <v>50.52</v>
      </c>
      <c r="R9">
        <v>17</v>
      </c>
      <c r="S9">
        <v>33.74</v>
      </c>
      <c r="T9">
        <v>18</v>
      </c>
      <c r="U9">
        <v>9.8000000000000007</v>
      </c>
      <c r="V9">
        <v>13</v>
      </c>
      <c r="W9">
        <v>42.7</v>
      </c>
      <c r="X9">
        <v>16</v>
      </c>
      <c r="Y9">
        <v>0</v>
      </c>
    </row>
    <row r="10" spans="1:25" x14ac:dyDescent="0.25">
      <c r="A10" t="s">
        <v>231</v>
      </c>
      <c r="B10" s="60">
        <v>46174</v>
      </c>
      <c r="C10" t="s">
        <v>224</v>
      </c>
      <c r="D10" t="s">
        <v>225</v>
      </c>
      <c r="E10">
        <v>9.1</v>
      </c>
      <c r="F10">
        <v>14</v>
      </c>
      <c r="G10">
        <v>11.58</v>
      </c>
      <c r="H10">
        <v>20</v>
      </c>
      <c r="I10">
        <v>14.6</v>
      </c>
      <c r="J10">
        <v>6</v>
      </c>
      <c r="K10">
        <v>15.41</v>
      </c>
      <c r="L10">
        <v>0</v>
      </c>
      <c r="M10">
        <v>25</v>
      </c>
      <c r="N10">
        <v>1</v>
      </c>
      <c r="O10">
        <v>132</v>
      </c>
      <c r="P10">
        <v>143</v>
      </c>
      <c r="Q10">
        <v>17.8</v>
      </c>
      <c r="R10">
        <v>13</v>
      </c>
      <c r="S10">
        <v>30.97</v>
      </c>
      <c r="T10">
        <v>14</v>
      </c>
      <c r="U10">
        <v>3.08</v>
      </c>
      <c r="V10">
        <v>12</v>
      </c>
      <c r="W10">
        <v>23.85</v>
      </c>
      <c r="X10">
        <v>12</v>
      </c>
      <c r="Y10">
        <v>0</v>
      </c>
    </row>
    <row r="11" spans="1:25" x14ac:dyDescent="0.25">
      <c r="A11" t="s">
        <v>236</v>
      </c>
      <c r="B11" s="60">
        <v>46174</v>
      </c>
      <c r="C11" t="s">
        <v>224</v>
      </c>
      <c r="D11" t="s">
        <v>225</v>
      </c>
      <c r="E11">
        <v>5.83</v>
      </c>
      <c r="F11">
        <v>16</v>
      </c>
      <c r="G11">
        <v>8.48</v>
      </c>
      <c r="H11">
        <v>17</v>
      </c>
      <c r="I11">
        <v>13.59</v>
      </c>
      <c r="J11">
        <v>18</v>
      </c>
      <c r="K11">
        <v>15.48</v>
      </c>
      <c r="L11">
        <v>19</v>
      </c>
      <c r="M11">
        <v>103</v>
      </c>
      <c r="N11">
        <v>1</v>
      </c>
      <c r="O11">
        <v>108</v>
      </c>
      <c r="P11">
        <v>106</v>
      </c>
      <c r="Q11">
        <v>41.51</v>
      </c>
      <c r="R11">
        <v>14</v>
      </c>
      <c r="S11">
        <v>35.47</v>
      </c>
      <c r="T11">
        <v>17</v>
      </c>
      <c r="U11">
        <v>5.62</v>
      </c>
      <c r="V11">
        <v>12</v>
      </c>
      <c r="W11">
        <v>33.46</v>
      </c>
      <c r="X11">
        <v>12</v>
      </c>
      <c r="Y11">
        <v>0</v>
      </c>
    </row>
    <row r="12" spans="1:25" x14ac:dyDescent="0.25">
      <c r="A12" t="s">
        <v>231</v>
      </c>
      <c r="B12" s="60">
        <v>46175</v>
      </c>
      <c r="C12" t="s">
        <v>229</v>
      </c>
      <c r="D12" t="s">
        <v>225</v>
      </c>
      <c r="E12">
        <v>6.54</v>
      </c>
      <c r="F12">
        <v>17</v>
      </c>
      <c r="G12">
        <v>8.86</v>
      </c>
      <c r="H12">
        <v>19</v>
      </c>
      <c r="I12">
        <v>14.58</v>
      </c>
      <c r="J12">
        <v>23</v>
      </c>
      <c r="K12">
        <v>15.57</v>
      </c>
      <c r="L12">
        <v>6</v>
      </c>
      <c r="M12">
        <v>28</v>
      </c>
      <c r="N12">
        <v>1</v>
      </c>
      <c r="O12">
        <v>138</v>
      </c>
      <c r="P12">
        <v>153</v>
      </c>
      <c r="Q12">
        <v>29.03</v>
      </c>
      <c r="R12">
        <v>17</v>
      </c>
      <c r="S12">
        <v>33.5</v>
      </c>
      <c r="T12">
        <v>18</v>
      </c>
      <c r="U12">
        <v>2.5499999999999998</v>
      </c>
      <c r="V12">
        <v>17</v>
      </c>
      <c r="W12">
        <v>23.28</v>
      </c>
      <c r="X12">
        <v>17</v>
      </c>
      <c r="Y12">
        <v>0</v>
      </c>
    </row>
    <row r="13" spans="1:25" x14ac:dyDescent="0.25">
      <c r="A13" t="s">
        <v>236</v>
      </c>
      <c r="B13" s="60">
        <v>46175</v>
      </c>
      <c r="C13" t="s">
        <v>229</v>
      </c>
      <c r="D13" t="s">
        <v>225</v>
      </c>
      <c r="E13">
        <v>6.04</v>
      </c>
      <c r="F13">
        <v>16</v>
      </c>
      <c r="G13">
        <v>8.73</v>
      </c>
      <c r="H13">
        <v>0</v>
      </c>
      <c r="I13">
        <v>13.51</v>
      </c>
      <c r="J13">
        <v>23</v>
      </c>
      <c r="K13">
        <v>15.26</v>
      </c>
      <c r="L13">
        <v>22</v>
      </c>
      <c r="M13">
        <v>106</v>
      </c>
      <c r="N13">
        <v>1</v>
      </c>
      <c r="O13">
        <v>111</v>
      </c>
      <c r="P13">
        <v>109</v>
      </c>
      <c r="Q13">
        <v>36.74</v>
      </c>
      <c r="R13">
        <v>16</v>
      </c>
      <c r="S13">
        <v>35.5</v>
      </c>
      <c r="T13">
        <v>17</v>
      </c>
      <c r="U13">
        <v>3.44</v>
      </c>
      <c r="V13">
        <v>16</v>
      </c>
      <c r="W13">
        <v>27.43</v>
      </c>
      <c r="X13">
        <v>17</v>
      </c>
      <c r="Y13">
        <v>0</v>
      </c>
    </row>
    <row r="14" spans="1:25" x14ac:dyDescent="0.25">
      <c r="A14" t="s">
        <v>231</v>
      </c>
      <c r="B14" s="60">
        <v>46176</v>
      </c>
      <c r="C14" t="s">
        <v>229</v>
      </c>
      <c r="D14" t="s">
        <v>225</v>
      </c>
      <c r="E14">
        <v>5.52</v>
      </c>
      <c r="F14">
        <v>17</v>
      </c>
      <c r="G14">
        <v>8</v>
      </c>
      <c r="H14">
        <v>19</v>
      </c>
      <c r="I14">
        <v>13.28</v>
      </c>
      <c r="J14">
        <v>23</v>
      </c>
      <c r="K14">
        <v>15.49</v>
      </c>
      <c r="L14">
        <v>23</v>
      </c>
      <c r="M14">
        <v>31</v>
      </c>
      <c r="N14">
        <v>1</v>
      </c>
      <c r="O14">
        <v>144</v>
      </c>
      <c r="P14">
        <v>162</v>
      </c>
      <c r="Q14">
        <v>34.4</v>
      </c>
      <c r="R14">
        <v>17</v>
      </c>
      <c r="S14">
        <v>35.83</v>
      </c>
      <c r="T14">
        <v>18</v>
      </c>
      <c r="U14">
        <v>2.57</v>
      </c>
      <c r="V14">
        <v>19</v>
      </c>
      <c r="W14">
        <v>24.02</v>
      </c>
      <c r="X14">
        <v>19</v>
      </c>
      <c r="Y14">
        <v>0</v>
      </c>
    </row>
    <row r="15" spans="1:25" x14ac:dyDescent="0.25">
      <c r="A15" t="s">
        <v>236</v>
      </c>
      <c r="B15" s="60">
        <v>46176</v>
      </c>
      <c r="C15" t="s">
        <v>229</v>
      </c>
      <c r="D15" t="s">
        <v>225</v>
      </c>
      <c r="E15">
        <v>3.99</v>
      </c>
      <c r="F15">
        <v>17</v>
      </c>
      <c r="G15">
        <v>8.08</v>
      </c>
      <c r="H15">
        <v>20</v>
      </c>
      <c r="I15">
        <v>12.74</v>
      </c>
      <c r="J15">
        <v>23</v>
      </c>
      <c r="K15">
        <v>14.97</v>
      </c>
      <c r="L15">
        <v>23</v>
      </c>
      <c r="M15">
        <v>109</v>
      </c>
      <c r="N15">
        <v>1</v>
      </c>
      <c r="O15">
        <v>113</v>
      </c>
      <c r="P15">
        <v>114</v>
      </c>
      <c r="Q15">
        <v>62.9</v>
      </c>
      <c r="R15">
        <v>17</v>
      </c>
      <c r="S15">
        <v>38.270000000000003</v>
      </c>
      <c r="T15">
        <v>18</v>
      </c>
      <c r="U15">
        <v>5.24</v>
      </c>
      <c r="V15">
        <v>17</v>
      </c>
      <c r="W15">
        <v>34.42</v>
      </c>
      <c r="X15">
        <v>17</v>
      </c>
      <c r="Y15">
        <v>0</v>
      </c>
    </row>
    <row r="16" spans="1:25" x14ac:dyDescent="0.25">
      <c r="A16" t="s">
        <v>231</v>
      </c>
      <c r="B16" s="60">
        <v>46177</v>
      </c>
      <c r="C16" t="s">
        <v>229</v>
      </c>
      <c r="D16" t="s">
        <v>225</v>
      </c>
      <c r="E16">
        <v>5.4</v>
      </c>
      <c r="F16">
        <v>16</v>
      </c>
      <c r="G16">
        <v>6.92</v>
      </c>
      <c r="H16">
        <v>19</v>
      </c>
      <c r="I16">
        <v>12.03</v>
      </c>
      <c r="J16">
        <v>23</v>
      </c>
      <c r="K16">
        <v>14.97</v>
      </c>
      <c r="L16">
        <v>23</v>
      </c>
      <c r="M16">
        <v>34</v>
      </c>
      <c r="N16">
        <v>1</v>
      </c>
      <c r="O16">
        <v>149</v>
      </c>
      <c r="P16">
        <v>170</v>
      </c>
      <c r="Q16">
        <v>41.13</v>
      </c>
      <c r="R16">
        <v>15</v>
      </c>
      <c r="S16">
        <v>38.11</v>
      </c>
      <c r="T16">
        <v>18</v>
      </c>
      <c r="U16">
        <v>3.44</v>
      </c>
      <c r="V16">
        <v>13</v>
      </c>
      <c r="W16">
        <v>27.95</v>
      </c>
      <c r="X16">
        <v>16</v>
      </c>
      <c r="Y16">
        <v>0</v>
      </c>
    </row>
    <row r="17" spans="1:25" x14ac:dyDescent="0.25">
      <c r="A17" t="s">
        <v>236</v>
      </c>
      <c r="B17" s="60">
        <v>46177</v>
      </c>
      <c r="C17" t="s">
        <v>229</v>
      </c>
      <c r="D17" t="s">
        <v>225</v>
      </c>
      <c r="E17">
        <v>4.4400000000000004</v>
      </c>
      <c r="F17">
        <v>15</v>
      </c>
      <c r="G17">
        <v>7.1</v>
      </c>
      <c r="H17">
        <v>21</v>
      </c>
      <c r="I17">
        <v>11.74</v>
      </c>
      <c r="J17">
        <v>23</v>
      </c>
      <c r="K17">
        <v>14.54</v>
      </c>
      <c r="L17">
        <v>23</v>
      </c>
      <c r="M17">
        <v>112</v>
      </c>
      <c r="N17">
        <v>1</v>
      </c>
      <c r="O17">
        <v>115</v>
      </c>
      <c r="P17">
        <v>117</v>
      </c>
      <c r="Q17">
        <v>59.1</v>
      </c>
      <c r="R17">
        <v>15</v>
      </c>
      <c r="S17">
        <v>40.01</v>
      </c>
      <c r="T17">
        <v>18</v>
      </c>
      <c r="U17">
        <v>6.94</v>
      </c>
      <c r="V17">
        <v>17</v>
      </c>
      <c r="W17">
        <v>40.049999999999997</v>
      </c>
      <c r="X17">
        <v>17</v>
      </c>
      <c r="Y17">
        <v>0</v>
      </c>
    </row>
    <row r="18" spans="1:25" x14ac:dyDescent="0.25">
      <c r="A18" t="s">
        <v>231</v>
      </c>
      <c r="B18" s="60">
        <v>46178</v>
      </c>
      <c r="C18" t="s">
        <v>229</v>
      </c>
      <c r="D18" t="s">
        <v>225</v>
      </c>
      <c r="E18">
        <v>5.92</v>
      </c>
      <c r="F18">
        <v>18</v>
      </c>
      <c r="G18">
        <v>6.94</v>
      </c>
      <c r="H18">
        <v>0</v>
      </c>
      <c r="I18">
        <v>11.14</v>
      </c>
      <c r="J18">
        <v>23</v>
      </c>
      <c r="K18">
        <v>14.4</v>
      </c>
      <c r="L18">
        <v>23</v>
      </c>
      <c r="M18">
        <v>38</v>
      </c>
      <c r="N18">
        <v>1</v>
      </c>
      <c r="O18">
        <v>149</v>
      </c>
      <c r="P18">
        <v>170</v>
      </c>
      <c r="Q18">
        <v>32.020000000000003</v>
      </c>
      <c r="R18">
        <v>18</v>
      </c>
      <c r="S18">
        <v>40.31</v>
      </c>
      <c r="T18">
        <v>19</v>
      </c>
      <c r="U18">
        <v>2.46</v>
      </c>
      <c r="V18">
        <v>18</v>
      </c>
      <c r="W18">
        <v>24.9</v>
      </c>
      <c r="X18">
        <v>18</v>
      </c>
      <c r="Y18">
        <v>0</v>
      </c>
    </row>
    <row r="19" spans="1:25" x14ac:dyDescent="0.25">
      <c r="A19" t="s">
        <v>236</v>
      </c>
      <c r="B19" s="60">
        <v>46178</v>
      </c>
      <c r="C19" t="s">
        <v>229</v>
      </c>
      <c r="D19" t="s">
        <v>225</v>
      </c>
      <c r="E19">
        <v>4.72</v>
      </c>
      <c r="F19">
        <v>17</v>
      </c>
      <c r="G19">
        <v>7.09</v>
      </c>
      <c r="H19">
        <v>1</v>
      </c>
      <c r="I19">
        <v>11.05</v>
      </c>
      <c r="J19">
        <v>23</v>
      </c>
      <c r="K19">
        <v>14.09</v>
      </c>
      <c r="L19">
        <v>23</v>
      </c>
      <c r="M19">
        <v>116</v>
      </c>
      <c r="N19">
        <v>1</v>
      </c>
      <c r="O19">
        <v>116</v>
      </c>
      <c r="P19">
        <v>118</v>
      </c>
      <c r="Q19">
        <v>56.41</v>
      </c>
      <c r="R19">
        <v>17</v>
      </c>
      <c r="S19">
        <v>41.73</v>
      </c>
      <c r="T19">
        <v>18</v>
      </c>
      <c r="U19">
        <v>5.67</v>
      </c>
      <c r="V19">
        <v>17</v>
      </c>
      <c r="W19">
        <v>37.08</v>
      </c>
      <c r="X19">
        <v>17</v>
      </c>
      <c r="Y19">
        <v>0</v>
      </c>
    </row>
    <row r="20" spans="1:25" x14ac:dyDescent="0.25">
      <c r="A20" t="s">
        <v>231</v>
      </c>
      <c r="B20" s="60">
        <v>46179</v>
      </c>
      <c r="C20" t="s">
        <v>229</v>
      </c>
      <c r="D20" t="s">
        <v>225</v>
      </c>
      <c r="E20">
        <v>4.47</v>
      </c>
      <c r="F20">
        <v>17</v>
      </c>
      <c r="G20">
        <v>6.22</v>
      </c>
      <c r="H20">
        <v>20</v>
      </c>
      <c r="I20">
        <v>10.27</v>
      </c>
      <c r="J20">
        <v>23</v>
      </c>
      <c r="K20">
        <v>13.8</v>
      </c>
      <c r="L20">
        <v>23</v>
      </c>
      <c r="M20">
        <v>42</v>
      </c>
      <c r="N20">
        <v>1</v>
      </c>
      <c r="O20">
        <v>149</v>
      </c>
      <c r="P20">
        <v>170</v>
      </c>
      <c r="Q20">
        <v>51.17</v>
      </c>
      <c r="R20">
        <v>17</v>
      </c>
      <c r="S20">
        <v>43.84</v>
      </c>
      <c r="T20">
        <v>18</v>
      </c>
      <c r="U20">
        <v>3.81</v>
      </c>
      <c r="V20">
        <v>19</v>
      </c>
      <c r="W20">
        <v>31.69</v>
      </c>
      <c r="X20">
        <v>19</v>
      </c>
      <c r="Y20">
        <v>0</v>
      </c>
    </row>
    <row r="21" spans="1:25" x14ac:dyDescent="0.25">
      <c r="A21" t="s">
        <v>236</v>
      </c>
      <c r="B21" s="60">
        <v>46179</v>
      </c>
      <c r="C21" t="s">
        <v>229</v>
      </c>
      <c r="D21" t="s">
        <v>225</v>
      </c>
      <c r="E21">
        <v>4.25</v>
      </c>
      <c r="F21">
        <v>17</v>
      </c>
      <c r="G21">
        <v>6.83</v>
      </c>
      <c r="H21">
        <v>21</v>
      </c>
      <c r="I21">
        <v>10.48</v>
      </c>
      <c r="J21">
        <v>23</v>
      </c>
      <c r="K21">
        <v>13.67</v>
      </c>
      <c r="L21">
        <v>23</v>
      </c>
      <c r="M21">
        <v>119</v>
      </c>
      <c r="N21">
        <v>1</v>
      </c>
      <c r="O21">
        <v>116</v>
      </c>
      <c r="P21">
        <v>118</v>
      </c>
      <c r="Q21">
        <v>61.31</v>
      </c>
      <c r="R21">
        <v>17</v>
      </c>
      <c r="S21">
        <v>43.91</v>
      </c>
      <c r="T21">
        <v>18</v>
      </c>
      <c r="U21">
        <v>5.15</v>
      </c>
      <c r="V21">
        <v>17</v>
      </c>
      <c r="W21">
        <v>36.36</v>
      </c>
      <c r="X21">
        <v>17</v>
      </c>
      <c r="Y21">
        <v>0</v>
      </c>
    </row>
    <row r="22" spans="1:25" x14ac:dyDescent="0.25">
      <c r="A22" t="s">
        <v>231</v>
      </c>
      <c r="B22" s="60">
        <v>46180</v>
      </c>
      <c r="C22" t="s">
        <v>229</v>
      </c>
      <c r="D22" t="s">
        <v>225</v>
      </c>
      <c r="E22">
        <v>5.0599999999999996</v>
      </c>
      <c r="F22">
        <v>17</v>
      </c>
      <c r="G22">
        <v>5.8</v>
      </c>
      <c r="H22">
        <v>19</v>
      </c>
      <c r="I22">
        <v>9.56</v>
      </c>
      <c r="J22">
        <v>21</v>
      </c>
      <c r="K22">
        <v>13.21</v>
      </c>
      <c r="L22">
        <v>23</v>
      </c>
      <c r="M22">
        <v>47</v>
      </c>
      <c r="N22">
        <v>1</v>
      </c>
      <c r="O22">
        <v>147</v>
      </c>
      <c r="P22">
        <v>167</v>
      </c>
      <c r="Q22">
        <v>44.85</v>
      </c>
      <c r="R22">
        <v>17</v>
      </c>
      <c r="S22">
        <v>46</v>
      </c>
      <c r="T22">
        <v>18</v>
      </c>
      <c r="U22">
        <v>3.48</v>
      </c>
      <c r="V22">
        <v>17</v>
      </c>
      <c r="W22">
        <v>31.02</v>
      </c>
      <c r="X22">
        <v>17</v>
      </c>
      <c r="Y22">
        <v>0</v>
      </c>
    </row>
    <row r="23" spans="1:25" x14ac:dyDescent="0.25">
      <c r="A23" t="s">
        <v>236</v>
      </c>
      <c r="B23" s="60">
        <v>46180</v>
      </c>
      <c r="C23" t="s">
        <v>229</v>
      </c>
      <c r="D23" t="s">
        <v>225</v>
      </c>
      <c r="E23">
        <v>4.43</v>
      </c>
      <c r="F23">
        <v>16</v>
      </c>
      <c r="G23">
        <v>6.49</v>
      </c>
      <c r="H23">
        <v>19</v>
      </c>
      <c r="I23">
        <v>9.9600000000000009</v>
      </c>
      <c r="J23">
        <v>21</v>
      </c>
      <c r="K23">
        <v>13.22</v>
      </c>
      <c r="L23">
        <v>23</v>
      </c>
      <c r="M23">
        <v>123</v>
      </c>
      <c r="N23">
        <v>1</v>
      </c>
      <c r="O23">
        <v>112</v>
      </c>
      <c r="P23">
        <v>112</v>
      </c>
      <c r="Q23">
        <v>59.36</v>
      </c>
      <c r="R23">
        <v>16</v>
      </c>
      <c r="S23">
        <v>45.63</v>
      </c>
      <c r="T23">
        <v>18</v>
      </c>
      <c r="U23">
        <v>5.85</v>
      </c>
      <c r="V23">
        <v>16</v>
      </c>
      <c r="W23">
        <v>39.26</v>
      </c>
      <c r="X23">
        <v>17</v>
      </c>
      <c r="Y23">
        <v>0</v>
      </c>
    </row>
    <row r="24" spans="1:25" x14ac:dyDescent="0.25">
      <c r="A24" t="s">
        <v>231</v>
      </c>
      <c r="B24" s="60">
        <v>46181</v>
      </c>
      <c r="C24" t="s">
        <v>229</v>
      </c>
      <c r="D24" t="s">
        <v>225</v>
      </c>
      <c r="E24">
        <v>8.42</v>
      </c>
      <c r="F24">
        <v>11</v>
      </c>
      <c r="G24">
        <v>5.9</v>
      </c>
      <c r="H24">
        <v>0</v>
      </c>
      <c r="I24">
        <v>9.35</v>
      </c>
      <c r="J24">
        <v>12</v>
      </c>
      <c r="K24">
        <v>12.66</v>
      </c>
      <c r="L24">
        <v>23</v>
      </c>
      <c r="M24">
        <v>51</v>
      </c>
      <c r="N24">
        <v>1</v>
      </c>
      <c r="O24">
        <v>147</v>
      </c>
      <c r="P24">
        <v>167</v>
      </c>
      <c r="Q24">
        <v>20.52</v>
      </c>
      <c r="R24">
        <v>11</v>
      </c>
      <c r="S24">
        <v>43.82</v>
      </c>
      <c r="T24">
        <v>0</v>
      </c>
      <c r="U24">
        <v>2.5</v>
      </c>
      <c r="V24">
        <v>11</v>
      </c>
      <c r="W24">
        <v>25.98</v>
      </c>
      <c r="X24">
        <v>11</v>
      </c>
      <c r="Y24">
        <v>0</v>
      </c>
    </row>
    <row r="25" spans="1:25" x14ac:dyDescent="0.25">
      <c r="A25" t="s">
        <v>236</v>
      </c>
      <c r="B25" s="60">
        <v>46181</v>
      </c>
      <c r="C25" t="s">
        <v>229</v>
      </c>
      <c r="D25" t="s">
        <v>225</v>
      </c>
      <c r="E25">
        <v>7.97</v>
      </c>
      <c r="F25">
        <v>11</v>
      </c>
      <c r="G25">
        <v>6.54</v>
      </c>
      <c r="H25">
        <v>0</v>
      </c>
      <c r="I25">
        <v>9.8000000000000007</v>
      </c>
      <c r="J25">
        <v>11</v>
      </c>
      <c r="K25">
        <v>12.8</v>
      </c>
      <c r="L25">
        <v>23</v>
      </c>
      <c r="M25">
        <v>127</v>
      </c>
      <c r="N25">
        <v>1</v>
      </c>
      <c r="O25">
        <v>105</v>
      </c>
      <c r="P25">
        <v>101</v>
      </c>
      <c r="Q25">
        <v>29.88</v>
      </c>
      <c r="R25">
        <v>11</v>
      </c>
      <c r="S25">
        <v>42.8</v>
      </c>
      <c r="T25">
        <v>11</v>
      </c>
      <c r="U25">
        <v>4.45</v>
      </c>
      <c r="V25">
        <v>11</v>
      </c>
      <c r="W25">
        <v>33.68</v>
      </c>
      <c r="X25">
        <v>11</v>
      </c>
      <c r="Y25">
        <v>0</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0C2C6-CDD3-412E-9E0F-D763D8B2A932}">
  <dimension ref="A1:Y25"/>
  <sheetViews>
    <sheetView workbookViewId="0">
      <selection activeCell="S12" sqref="S12"/>
    </sheetView>
  </sheetViews>
  <sheetFormatPr defaultRowHeight="15" x14ac:dyDescent="0.25"/>
  <cols>
    <col min="1" max="1" width="14.5703125" bestFit="1" customWidth="1"/>
    <col min="2" max="2" width="18.28515625" bestFit="1" customWidth="1"/>
    <col min="3" max="4" width="12.28515625" bestFit="1" customWidth="1"/>
    <col min="5" max="5" width="8.7109375" bestFit="1" customWidth="1"/>
    <col min="6" max="6" width="16.28515625" bestFit="1" customWidth="1"/>
    <col min="7" max="7" width="9.7109375" bestFit="1" customWidth="1"/>
    <col min="8" max="8" width="17.28515625" bestFit="1" customWidth="1"/>
    <col min="9" max="9" width="10.7109375" bestFit="1" customWidth="1"/>
    <col min="10" max="10" width="18.28515625" bestFit="1" customWidth="1"/>
    <col min="11" max="11" width="11.7109375" bestFit="1" customWidth="1"/>
    <col min="12" max="12" width="19.42578125" bestFit="1" customWidth="1"/>
    <col min="13" max="13" width="7.28515625" bestFit="1" customWidth="1"/>
    <col min="14" max="14" width="6.28515625" bestFit="1" customWidth="1"/>
    <col min="15" max="15" width="11.7109375" bestFit="1" customWidth="1"/>
    <col min="16" max="16" width="10" bestFit="1" customWidth="1"/>
    <col min="17" max="17" width="6" bestFit="1" customWidth="1"/>
    <col min="18" max="18" width="12.85546875" bestFit="1" customWidth="1"/>
    <col min="19" max="19" width="6.85546875" bestFit="1" customWidth="1"/>
    <col min="20" max="20" width="14.7109375" bestFit="1" customWidth="1"/>
    <col min="21" max="21" width="5.7109375" bestFit="1" customWidth="1"/>
    <col min="22" max="22" width="13.42578125" bestFit="1" customWidth="1"/>
    <col min="23" max="23" width="6" bestFit="1" customWidth="1"/>
    <col min="24" max="24" width="12.7109375" bestFit="1" customWidth="1"/>
    <col min="25" max="25" width="14.140625" bestFit="1" customWidth="1"/>
  </cols>
  <sheetData>
    <row r="1" spans="1:25" x14ac:dyDescent="0.25">
      <c r="A1" t="s">
        <v>201</v>
      </c>
      <c r="B1" t="s">
        <v>202</v>
      </c>
      <c r="C1" t="s">
        <v>203</v>
      </c>
      <c r="D1" t="s">
        <v>204</v>
      </c>
      <c r="E1" t="s">
        <v>205</v>
      </c>
      <c r="F1" t="s">
        <v>206</v>
      </c>
      <c r="G1" t="s">
        <v>207</v>
      </c>
      <c r="H1" t="s">
        <v>208</v>
      </c>
      <c r="I1" t="s">
        <v>209</v>
      </c>
      <c r="J1" t="s">
        <v>210</v>
      </c>
      <c r="K1" t="s">
        <v>211</v>
      </c>
      <c r="L1" t="s">
        <v>212</v>
      </c>
      <c r="M1" t="s">
        <v>213</v>
      </c>
      <c r="N1" t="s">
        <v>214</v>
      </c>
      <c r="O1" t="s">
        <v>215</v>
      </c>
      <c r="P1" t="s">
        <v>216</v>
      </c>
      <c r="Q1" t="s">
        <v>6</v>
      </c>
      <c r="R1" t="s">
        <v>217</v>
      </c>
      <c r="S1" t="s">
        <v>4</v>
      </c>
      <c r="T1" t="s">
        <v>218</v>
      </c>
      <c r="U1" t="s">
        <v>219</v>
      </c>
      <c r="V1" t="s">
        <v>220</v>
      </c>
      <c r="W1" t="s">
        <v>5</v>
      </c>
      <c r="X1" t="s">
        <v>221</v>
      </c>
      <c r="Y1" t="s">
        <v>222</v>
      </c>
    </row>
    <row r="2" spans="1:25" x14ac:dyDescent="0.25">
      <c r="A2" t="s">
        <v>237</v>
      </c>
      <c r="B2" s="60">
        <v>46170</v>
      </c>
      <c r="C2" t="s">
        <v>224</v>
      </c>
      <c r="D2" t="s">
        <v>225</v>
      </c>
      <c r="E2">
        <v>11.8</v>
      </c>
      <c r="F2">
        <v>16</v>
      </c>
      <c r="G2">
        <v>14.57</v>
      </c>
      <c r="H2">
        <v>20</v>
      </c>
      <c r="I2">
        <v>15.31</v>
      </c>
      <c r="J2">
        <v>10</v>
      </c>
      <c r="K2">
        <v>16.809999999999999</v>
      </c>
      <c r="L2">
        <v>18</v>
      </c>
      <c r="M2">
        <v>12</v>
      </c>
      <c r="N2">
        <v>0</v>
      </c>
      <c r="O2">
        <v>78</v>
      </c>
      <c r="P2">
        <v>58</v>
      </c>
      <c r="Q2">
        <v>9.23</v>
      </c>
      <c r="R2">
        <v>16</v>
      </c>
      <c r="S2">
        <v>25.33</v>
      </c>
      <c r="T2">
        <v>16</v>
      </c>
      <c r="U2">
        <v>2.14</v>
      </c>
      <c r="V2">
        <v>16</v>
      </c>
      <c r="W2">
        <v>18.89</v>
      </c>
      <c r="X2">
        <v>16</v>
      </c>
      <c r="Y2">
        <v>0</v>
      </c>
    </row>
    <row r="3" spans="1:25" x14ac:dyDescent="0.25">
      <c r="A3" t="s">
        <v>238</v>
      </c>
      <c r="B3" s="60">
        <v>46170</v>
      </c>
      <c r="C3" t="s">
        <v>224</v>
      </c>
      <c r="D3" t="s">
        <v>225</v>
      </c>
      <c r="E3">
        <v>11.58</v>
      </c>
      <c r="F3">
        <v>16</v>
      </c>
      <c r="G3">
        <v>12.44</v>
      </c>
      <c r="H3">
        <v>18</v>
      </c>
      <c r="I3">
        <v>16.239999999999998</v>
      </c>
      <c r="J3">
        <v>9</v>
      </c>
      <c r="K3">
        <v>17.670000000000002</v>
      </c>
      <c r="L3">
        <v>19</v>
      </c>
      <c r="M3">
        <v>632</v>
      </c>
      <c r="N3">
        <v>0</v>
      </c>
      <c r="O3">
        <v>60</v>
      </c>
      <c r="P3">
        <v>30</v>
      </c>
      <c r="Q3">
        <v>12.23</v>
      </c>
      <c r="R3">
        <v>16</v>
      </c>
      <c r="S3">
        <v>23.9</v>
      </c>
      <c r="T3">
        <v>16</v>
      </c>
      <c r="U3">
        <v>3.67</v>
      </c>
      <c r="V3">
        <v>17</v>
      </c>
      <c r="W3">
        <v>23.52</v>
      </c>
      <c r="X3">
        <v>17</v>
      </c>
      <c r="Y3">
        <v>0</v>
      </c>
    </row>
    <row r="4" spans="1:25" x14ac:dyDescent="0.25">
      <c r="A4" t="s">
        <v>237</v>
      </c>
      <c r="B4" s="60">
        <v>46171</v>
      </c>
      <c r="C4" t="s">
        <v>224</v>
      </c>
      <c r="D4" t="s">
        <v>225</v>
      </c>
      <c r="E4">
        <v>8.24</v>
      </c>
      <c r="F4">
        <v>11</v>
      </c>
      <c r="G4">
        <v>12</v>
      </c>
      <c r="H4">
        <v>18</v>
      </c>
      <c r="I4">
        <v>16.05</v>
      </c>
      <c r="J4">
        <v>0</v>
      </c>
      <c r="K4">
        <v>16.98</v>
      </c>
      <c r="L4">
        <v>19</v>
      </c>
      <c r="M4">
        <v>14</v>
      </c>
      <c r="N4">
        <v>0</v>
      </c>
      <c r="O4">
        <v>85</v>
      </c>
      <c r="P4">
        <v>69</v>
      </c>
      <c r="Q4">
        <v>20.81</v>
      </c>
      <c r="R4">
        <v>11</v>
      </c>
      <c r="S4">
        <v>26.59</v>
      </c>
      <c r="T4">
        <v>17</v>
      </c>
      <c r="U4">
        <v>2.82</v>
      </c>
      <c r="V4">
        <v>15</v>
      </c>
      <c r="W4">
        <v>21.87</v>
      </c>
      <c r="X4">
        <v>15</v>
      </c>
      <c r="Y4">
        <v>0</v>
      </c>
    </row>
    <row r="5" spans="1:25" x14ac:dyDescent="0.25">
      <c r="A5" t="s">
        <v>238</v>
      </c>
      <c r="B5" s="60">
        <v>46171</v>
      </c>
      <c r="C5" t="s">
        <v>224</v>
      </c>
      <c r="D5" t="s">
        <v>225</v>
      </c>
      <c r="E5">
        <v>8.07</v>
      </c>
      <c r="F5">
        <v>12</v>
      </c>
      <c r="G5">
        <v>11.12</v>
      </c>
      <c r="H5">
        <v>18</v>
      </c>
      <c r="I5">
        <v>16.649999999999999</v>
      </c>
      <c r="J5">
        <v>19</v>
      </c>
      <c r="K5">
        <v>17.690000000000001</v>
      </c>
      <c r="L5">
        <v>12</v>
      </c>
      <c r="M5">
        <v>632</v>
      </c>
      <c r="N5">
        <v>0</v>
      </c>
      <c r="O5">
        <v>60</v>
      </c>
      <c r="P5">
        <v>30</v>
      </c>
      <c r="Q5">
        <v>23.56</v>
      </c>
      <c r="R5">
        <v>12</v>
      </c>
      <c r="S5">
        <v>25.77</v>
      </c>
      <c r="T5">
        <v>16</v>
      </c>
      <c r="U5">
        <v>3.48</v>
      </c>
      <c r="V5">
        <v>13</v>
      </c>
      <c r="W5">
        <v>23.67</v>
      </c>
      <c r="X5">
        <v>13</v>
      </c>
      <c r="Y5">
        <v>0</v>
      </c>
    </row>
    <row r="6" spans="1:25" x14ac:dyDescent="0.25">
      <c r="A6" t="s">
        <v>237</v>
      </c>
      <c r="B6" s="60">
        <v>46172</v>
      </c>
      <c r="C6" t="s">
        <v>224</v>
      </c>
      <c r="D6" t="s">
        <v>225</v>
      </c>
      <c r="E6">
        <v>7.77</v>
      </c>
      <c r="F6">
        <v>13</v>
      </c>
      <c r="G6">
        <v>11.19</v>
      </c>
      <c r="H6">
        <v>18</v>
      </c>
      <c r="I6">
        <v>16.27</v>
      </c>
      <c r="J6">
        <v>23</v>
      </c>
      <c r="K6">
        <v>16.96</v>
      </c>
      <c r="L6">
        <v>13</v>
      </c>
      <c r="M6">
        <v>17</v>
      </c>
      <c r="N6">
        <v>0</v>
      </c>
      <c r="O6">
        <v>91</v>
      </c>
      <c r="P6">
        <v>79</v>
      </c>
      <c r="Q6">
        <v>20.69</v>
      </c>
      <c r="R6">
        <v>17</v>
      </c>
      <c r="S6">
        <v>27.78</v>
      </c>
      <c r="T6">
        <v>17</v>
      </c>
      <c r="U6">
        <v>2.96</v>
      </c>
      <c r="V6">
        <v>17</v>
      </c>
      <c r="W6">
        <v>22.87</v>
      </c>
      <c r="X6">
        <v>17</v>
      </c>
      <c r="Y6">
        <v>0</v>
      </c>
    </row>
    <row r="7" spans="1:25" x14ac:dyDescent="0.25">
      <c r="A7" t="s">
        <v>238</v>
      </c>
      <c r="B7" s="60">
        <v>46172</v>
      </c>
      <c r="C7" t="s">
        <v>224</v>
      </c>
      <c r="D7" t="s">
        <v>225</v>
      </c>
      <c r="E7">
        <v>10.119999999999999</v>
      </c>
      <c r="F7">
        <v>12</v>
      </c>
      <c r="G7">
        <v>13.25</v>
      </c>
      <c r="H7">
        <v>0</v>
      </c>
      <c r="I7">
        <v>16.47</v>
      </c>
      <c r="J7">
        <v>20</v>
      </c>
      <c r="K7">
        <v>17.73</v>
      </c>
      <c r="L7">
        <v>0</v>
      </c>
      <c r="M7">
        <v>632</v>
      </c>
      <c r="N7">
        <v>0</v>
      </c>
      <c r="O7">
        <v>60</v>
      </c>
      <c r="P7">
        <v>30</v>
      </c>
      <c r="Q7">
        <v>13.67</v>
      </c>
      <c r="R7">
        <v>11</v>
      </c>
      <c r="S7">
        <v>23.86</v>
      </c>
      <c r="T7">
        <v>12</v>
      </c>
      <c r="U7">
        <v>4.3600000000000003</v>
      </c>
      <c r="V7">
        <v>9</v>
      </c>
      <c r="W7">
        <v>24.16</v>
      </c>
      <c r="X7">
        <v>9</v>
      </c>
      <c r="Y7">
        <v>0</v>
      </c>
    </row>
    <row r="8" spans="1:25" x14ac:dyDescent="0.25">
      <c r="A8" t="s">
        <v>237</v>
      </c>
      <c r="B8" s="60">
        <v>46173</v>
      </c>
      <c r="C8" t="s">
        <v>224</v>
      </c>
      <c r="D8" t="s">
        <v>225</v>
      </c>
      <c r="E8">
        <v>6.63</v>
      </c>
      <c r="F8">
        <v>15</v>
      </c>
      <c r="G8">
        <v>9.66</v>
      </c>
      <c r="H8">
        <v>20</v>
      </c>
      <c r="I8">
        <v>15.16</v>
      </c>
      <c r="J8">
        <v>23</v>
      </c>
      <c r="K8">
        <v>16.86</v>
      </c>
      <c r="L8">
        <v>23</v>
      </c>
      <c r="M8">
        <v>18</v>
      </c>
      <c r="N8">
        <v>0</v>
      </c>
      <c r="O8">
        <v>99</v>
      </c>
      <c r="P8">
        <v>91</v>
      </c>
      <c r="Q8">
        <v>32.979999999999997</v>
      </c>
      <c r="R8">
        <v>14</v>
      </c>
      <c r="S8">
        <v>30.02</v>
      </c>
      <c r="T8">
        <v>17</v>
      </c>
      <c r="U8">
        <v>3.86</v>
      </c>
      <c r="V8">
        <v>14</v>
      </c>
      <c r="W8">
        <v>26.61</v>
      </c>
      <c r="X8">
        <v>14</v>
      </c>
      <c r="Y8">
        <v>0</v>
      </c>
    </row>
    <row r="9" spans="1:25" x14ac:dyDescent="0.25">
      <c r="A9" t="s">
        <v>238</v>
      </c>
      <c r="B9" s="60">
        <v>46173</v>
      </c>
      <c r="C9" t="s">
        <v>224</v>
      </c>
      <c r="D9" t="s">
        <v>225</v>
      </c>
      <c r="E9">
        <v>7.03</v>
      </c>
      <c r="F9">
        <v>16</v>
      </c>
      <c r="G9">
        <v>11.87</v>
      </c>
      <c r="H9">
        <v>21</v>
      </c>
      <c r="I9">
        <v>15.93</v>
      </c>
      <c r="J9">
        <v>23</v>
      </c>
      <c r="K9">
        <v>17.68</v>
      </c>
      <c r="L9">
        <v>23</v>
      </c>
      <c r="M9">
        <v>632</v>
      </c>
      <c r="N9">
        <v>0</v>
      </c>
      <c r="O9">
        <v>60</v>
      </c>
      <c r="P9">
        <v>30</v>
      </c>
      <c r="Q9">
        <v>35.07</v>
      </c>
      <c r="R9">
        <v>16</v>
      </c>
      <c r="S9">
        <v>26.7</v>
      </c>
      <c r="T9">
        <v>17</v>
      </c>
      <c r="U9">
        <v>7.05</v>
      </c>
      <c r="V9">
        <v>11</v>
      </c>
      <c r="W9">
        <v>32.29</v>
      </c>
      <c r="X9">
        <v>11</v>
      </c>
      <c r="Y9">
        <v>0</v>
      </c>
    </row>
    <row r="10" spans="1:25" x14ac:dyDescent="0.25">
      <c r="A10" t="s">
        <v>237</v>
      </c>
      <c r="B10" s="60">
        <v>46174</v>
      </c>
      <c r="C10" t="s">
        <v>224</v>
      </c>
      <c r="D10" t="s">
        <v>225</v>
      </c>
      <c r="E10">
        <v>10.01</v>
      </c>
      <c r="F10">
        <v>14</v>
      </c>
      <c r="G10">
        <v>9.19</v>
      </c>
      <c r="H10">
        <v>17</v>
      </c>
      <c r="I10">
        <v>14.1</v>
      </c>
      <c r="J10">
        <v>18</v>
      </c>
      <c r="K10">
        <v>16.54</v>
      </c>
      <c r="L10">
        <v>19</v>
      </c>
      <c r="M10">
        <v>20</v>
      </c>
      <c r="N10">
        <v>1</v>
      </c>
      <c r="O10">
        <v>102</v>
      </c>
      <c r="P10">
        <v>96</v>
      </c>
      <c r="Q10">
        <v>14.9</v>
      </c>
      <c r="R10">
        <v>14</v>
      </c>
      <c r="S10">
        <v>29.96</v>
      </c>
      <c r="T10">
        <v>17</v>
      </c>
      <c r="U10">
        <v>2.65</v>
      </c>
      <c r="V10">
        <v>10</v>
      </c>
      <c r="W10">
        <v>21.91</v>
      </c>
      <c r="X10">
        <v>14</v>
      </c>
      <c r="Y10">
        <v>0</v>
      </c>
    </row>
    <row r="11" spans="1:25" x14ac:dyDescent="0.25">
      <c r="A11" t="s">
        <v>238</v>
      </c>
      <c r="B11" s="60">
        <v>46174</v>
      </c>
      <c r="C11" t="s">
        <v>224</v>
      </c>
      <c r="D11" t="s">
        <v>225</v>
      </c>
      <c r="E11">
        <v>10.07</v>
      </c>
      <c r="F11">
        <v>15</v>
      </c>
      <c r="G11">
        <v>9.0500000000000007</v>
      </c>
      <c r="H11">
        <v>17</v>
      </c>
      <c r="I11">
        <v>14.76</v>
      </c>
      <c r="J11">
        <v>19</v>
      </c>
      <c r="K11">
        <v>17.38</v>
      </c>
      <c r="L11">
        <v>20</v>
      </c>
      <c r="M11">
        <v>632</v>
      </c>
      <c r="N11">
        <v>0</v>
      </c>
      <c r="O11">
        <v>60</v>
      </c>
      <c r="P11">
        <v>30</v>
      </c>
      <c r="Q11">
        <v>18.059999999999999</v>
      </c>
      <c r="R11">
        <v>16</v>
      </c>
      <c r="S11">
        <v>27.8</v>
      </c>
      <c r="T11">
        <v>16</v>
      </c>
      <c r="U11">
        <v>4.53</v>
      </c>
      <c r="V11">
        <v>16</v>
      </c>
      <c r="W11">
        <v>27.84</v>
      </c>
      <c r="X11">
        <v>16</v>
      </c>
      <c r="Y11">
        <v>0</v>
      </c>
    </row>
    <row r="12" spans="1:25" x14ac:dyDescent="0.25">
      <c r="A12" t="s">
        <v>237</v>
      </c>
      <c r="B12" s="60">
        <v>46175</v>
      </c>
      <c r="C12" t="s">
        <v>229</v>
      </c>
      <c r="D12" t="s">
        <v>225</v>
      </c>
      <c r="E12">
        <v>8.68</v>
      </c>
      <c r="F12">
        <v>15</v>
      </c>
      <c r="G12">
        <v>9.0399999999999991</v>
      </c>
      <c r="H12">
        <v>17</v>
      </c>
      <c r="I12">
        <v>13.09</v>
      </c>
      <c r="J12">
        <v>19</v>
      </c>
      <c r="K12">
        <v>15.96</v>
      </c>
      <c r="L12">
        <v>23</v>
      </c>
      <c r="M12">
        <v>22</v>
      </c>
      <c r="N12">
        <v>1</v>
      </c>
      <c r="O12">
        <v>106</v>
      </c>
      <c r="P12">
        <v>103</v>
      </c>
      <c r="Q12">
        <v>20.149999999999999</v>
      </c>
      <c r="R12">
        <v>14</v>
      </c>
      <c r="S12">
        <v>32.72</v>
      </c>
      <c r="T12">
        <v>17</v>
      </c>
      <c r="U12">
        <v>2.89</v>
      </c>
      <c r="V12">
        <v>14</v>
      </c>
      <c r="W12">
        <v>24.14</v>
      </c>
      <c r="X12">
        <v>14</v>
      </c>
      <c r="Y12">
        <v>0</v>
      </c>
    </row>
    <row r="13" spans="1:25" x14ac:dyDescent="0.25">
      <c r="A13" t="s">
        <v>238</v>
      </c>
      <c r="B13" s="60">
        <v>46175</v>
      </c>
      <c r="C13" t="s">
        <v>229</v>
      </c>
      <c r="D13" t="s">
        <v>225</v>
      </c>
      <c r="E13">
        <v>7.9</v>
      </c>
      <c r="F13">
        <v>16</v>
      </c>
      <c r="G13">
        <v>10.039999999999999</v>
      </c>
      <c r="H13">
        <v>18</v>
      </c>
      <c r="I13">
        <v>14.84</v>
      </c>
      <c r="J13">
        <v>19</v>
      </c>
      <c r="K13">
        <v>17.059999999999999</v>
      </c>
      <c r="L13">
        <v>20</v>
      </c>
      <c r="M13">
        <v>632</v>
      </c>
      <c r="N13">
        <v>0</v>
      </c>
      <c r="O13">
        <v>60</v>
      </c>
      <c r="P13">
        <v>30</v>
      </c>
      <c r="Q13">
        <v>23.47</v>
      </c>
      <c r="R13">
        <v>15</v>
      </c>
      <c r="S13">
        <v>29.28</v>
      </c>
      <c r="T13">
        <v>17</v>
      </c>
      <c r="U13">
        <v>3.12</v>
      </c>
      <c r="V13">
        <v>12</v>
      </c>
      <c r="W13">
        <v>23.5</v>
      </c>
      <c r="X13">
        <v>15</v>
      </c>
      <c r="Y13">
        <v>0</v>
      </c>
    </row>
    <row r="14" spans="1:25" x14ac:dyDescent="0.25">
      <c r="A14" t="s">
        <v>237</v>
      </c>
      <c r="B14" s="60">
        <v>46176</v>
      </c>
      <c r="C14" t="s">
        <v>229</v>
      </c>
      <c r="D14" t="s">
        <v>225</v>
      </c>
      <c r="E14">
        <v>6.76</v>
      </c>
      <c r="F14">
        <v>13</v>
      </c>
      <c r="G14">
        <v>8.74</v>
      </c>
      <c r="H14">
        <v>18</v>
      </c>
      <c r="I14">
        <v>12.57</v>
      </c>
      <c r="J14">
        <v>20</v>
      </c>
      <c r="K14">
        <v>15.51</v>
      </c>
      <c r="L14">
        <v>23</v>
      </c>
      <c r="M14">
        <v>25</v>
      </c>
      <c r="N14">
        <v>1</v>
      </c>
      <c r="O14">
        <v>114</v>
      </c>
      <c r="P14">
        <v>114</v>
      </c>
      <c r="Q14">
        <v>26.02</v>
      </c>
      <c r="R14">
        <v>13</v>
      </c>
      <c r="S14">
        <v>34.83</v>
      </c>
      <c r="T14">
        <v>17</v>
      </c>
      <c r="U14">
        <v>2.29</v>
      </c>
      <c r="V14">
        <v>13</v>
      </c>
      <c r="W14">
        <v>22.47</v>
      </c>
      <c r="X14">
        <v>14</v>
      </c>
      <c r="Y14">
        <v>0</v>
      </c>
    </row>
    <row r="15" spans="1:25" x14ac:dyDescent="0.25">
      <c r="A15" t="s">
        <v>238</v>
      </c>
      <c r="B15" s="60">
        <v>46176</v>
      </c>
      <c r="C15" t="s">
        <v>229</v>
      </c>
      <c r="D15" t="s">
        <v>225</v>
      </c>
      <c r="E15">
        <v>8.0500000000000007</v>
      </c>
      <c r="F15">
        <v>11</v>
      </c>
      <c r="G15">
        <v>11.61</v>
      </c>
      <c r="H15">
        <v>0</v>
      </c>
      <c r="I15">
        <v>14.35</v>
      </c>
      <c r="J15">
        <v>22</v>
      </c>
      <c r="K15">
        <v>16.77</v>
      </c>
      <c r="L15">
        <v>23</v>
      </c>
      <c r="M15">
        <v>633</v>
      </c>
      <c r="N15">
        <v>0</v>
      </c>
      <c r="O15">
        <v>60</v>
      </c>
      <c r="P15">
        <v>30</v>
      </c>
      <c r="Q15">
        <v>21.81</v>
      </c>
      <c r="R15">
        <v>11</v>
      </c>
      <c r="S15">
        <v>28.59</v>
      </c>
      <c r="T15">
        <v>11</v>
      </c>
      <c r="U15">
        <v>2.5299999999999998</v>
      </c>
      <c r="V15">
        <v>11</v>
      </c>
      <c r="W15">
        <v>21.56</v>
      </c>
      <c r="X15">
        <v>11</v>
      </c>
      <c r="Y15">
        <v>0</v>
      </c>
    </row>
    <row r="16" spans="1:25" x14ac:dyDescent="0.25">
      <c r="A16" t="s">
        <v>237</v>
      </c>
      <c r="B16" s="60">
        <v>46177</v>
      </c>
      <c r="C16" t="s">
        <v>229</v>
      </c>
      <c r="D16" t="s">
        <v>225</v>
      </c>
      <c r="E16">
        <v>5.73</v>
      </c>
      <c r="F16">
        <v>15</v>
      </c>
      <c r="G16">
        <v>7.7</v>
      </c>
      <c r="H16">
        <v>19</v>
      </c>
      <c r="I16">
        <v>11.81</v>
      </c>
      <c r="J16">
        <v>23</v>
      </c>
      <c r="K16">
        <v>15.03</v>
      </c>
      <c r="L16">
        <v>23</v>
      </c>
      <c r="M16">
        <v>28</v>
      </c>
      <c r="N16">
        <v>1</v>
      </c>
      <c r="O16">
        <v>121</v>
      </c>
      <c r="P16">
        <v>125</v>
      </c>
      <c r="Q16">
        <v>37.770000000000003</v>
      </c>
      <c r="R16">
        <v>15</v>
      </c>
      <c r="S16">
        <v>37.799999999999997</v>
      </c>
      <c r="T16">
        <v>18</v>
      </c>
      <c r="U16">
        <v>3.25</v>
      </c>
      <c r="V16">
        <v>15</v>
      </c>
      <c r="W16">
        <v>27.36</v>
      </c>
      <c r="X16">
        <v>15</v>
      </c>
      <c r="Y16">
        <v>0</v>
      </c>
    </row>
    <row r="17" spans="1:25" x14ac:dyDescent="0.25">
      <c r="A17" t="s">
        <v>238</v>
      </c>
      <c r="B17" s="60">
        <v>46177</v>
      </c>
      <c r="C17" t="s">
        <v>229</v>
      </c>
      <c r="D17" t="s">
        <v>225</v>
      </c>
      <c r="E17">
        <v>5.8</v>
      </c>
      <c r="F17">
        <v>15</v>
      </c>
      <c r="G17">
        <v>9.31</v>
      </c>
      <c r="H17">
        <v>20</v>
      </c>
      <c r="I17">
        <v>13.46</v>
      </c>
      <c r="J17">
        <v>23</v>
      </c>
      <c r="K17">
        <v>16.32</v>
      </c>
      <c r="L17">
        <v>23</v>
      </c>
      <c r="M17">
        <v>634</v>
      </c>
      <c r="N17">
        <v>0</v>
      </c>
      <c r="O17">
        <v>60</v>
      </c>
      <c r="P17">
        <v>30</v>
      </c>
      <c r="Q17">
        <v>43.61</v>
      </c>
      <c r="R17">
        <v>14</v>
      </c>
      <c r="S17">
        <v>32.29</v>
      </c>
      <c r="T17">
        <v>17</v>
      </c>
      <c r="U17">
        <v>4.72</v>
      </c>
      <c r="V17">
        <v>14</v>
      </c>
      <c r="W17">
        <v>30.07</v>
      </c>
      <c r="X17">
        <v>14</v>
      </c>
      <c r="Y17">
        <v>0</v>
      </c>
    </row>
    <row r="18" spans="1:25" x14ac:dyDescent="0.25">
      <c r="A18" t="s">
        <v>237</v>
      </c>
      <c r="B18" s="60">
        <v>46178</v>
      </c>
      <c r="C18" t="s">
        <v>229</v>
      </c>
      <c r="D18" t="s">
        <v>225</v>
      </c>
      <c r="E18">
        <v>5.53</v>
      </c>
      <c r="F18">
        <v>16</v>
      </c>
      <c r="G18">
        <v>7.31</v>
      </c>
      <c r="H18">
        <v>19</v>
      </c>
      <c r="I18">
        <v>11.09</v>
      </c>
      <c r="J18">
        <v>23</v>
      </c>
      <c r="K18">
        <v>14.52</v>
      </c>
      <c r="L18">
        <v>23</v>
      </c>
      <c r="M18">
        <v>31</v>
      </c>
      <c r="N18">
        <v>1</v>
      </c>
      <c r="O18">
        <v>127</v>
      </c>
      <c r="P18">
        <v>135</v>
      </c>
      <c r="Q18">
        <v>35.68</v>
      </c>
      <c r="R18">
        <v>15</v>
      </c>
      <c r="S18">
        <v>40.07</v>
      </c>
      <c r="T18">
        <v>18</v>
      </c>
      <c r="U18">
        <v>2.77</v>
      </c>
      <c r="V18">
        <v>12</v>
      </c>
      <c r="W18">
        <v>26.05</v>
      </c>
      <c r="X18">
        <v>15</v>
      </c>
      <c r="Y18">
        <v>0</v>
      </c>
    </row>
    <row r="19" spans="1:25" x14ac:dyDescent="0.25">
      <c r="A19" t="s">
        <v>238</v>
      </c>
      <c r="B19" s="60">
        <v>46178</v>
      </c>
      <c r="C19" t="s">
        <v>229</v>
      </c>
      <c r="D19" t="s">
        <v>225</v>
      </c>
      <c r="E19">
        <v>6.11</v>
      </c>
      <c r="F19">
        <v>16</v>
      </c>
      <c r="G19">
        <v>8.0399999999999991</v>
      </c>
      <c r="H19">
        <v>20</v>
      </c>
      <c r="I19">
        <v>12.47</v>
      </c>
      <c r="J19">
        <v>23</v>
      </c>
      <c r="K19">
        <v>15.75</v>
      </c>
      <c r="L19">
        <v>23</v>
      </c>
      <c r="M19">
        <v>635</v>
      </c>
      <c r="N19">
        <v>0</v>
      </c>
      <c r="O19">
        <v>60</v>
      </c>
      <c r="P19">
        <v>30</v>
      </c>
      <c r="Q19">
        <v>34.51</v>
      </c>
      <c r="R19">
        <v>15</v>
      </c>
      <c r="S19">
        <v>35.33</v>
      </c>
      <c r="T19">
        <v>18</v>
      </c>
      <c r="U19">
        <v>3.4</v>
      </c>
      <c r="V19">
        <v>15</v>
      </c>
      <c r="W19">
        <v>26.97</v>
      </c>
      <c r="X19">
        <v>15</v>
      </c>
      <c r="Y19">
        <v>0</v>
      </c>
    </row>
    <row r="20" spans="1:25" x14ac:dyDescent="0.25">
      <c r="A20" t="s">
        <v>237</v>
      </c>
      <c r="B20" s="60">
        <v>46179</v>
      </c>
      <c r="C20" t="s">
        <v>229</v>
      </c>
      <c r="D20" t="s">
        <v>225</v>
      </c>
      <c r="E20">
        <v>5.58</v>
      </c>
      <c r="F20">
        <v>16</v>
      </c>
      <c r="G20">
        <v>6.97</v>
      </c>
      <c r="H20">
        <v>19</v>
      </c>
      <c r="I20">
        <v>10.58</v>
      </c>
      <c r="J20">
        <v>20</v>
      </c>
      <c r="K20">
        <v>14.08</v>
      </c>
      <c r="L20">
        <v>23</v>
      </c>
      <c r="M20">
        <v>34</v>
      </c>
      <c r="N20">
        <v>1</v>
      </c>
      <c r="O20">
        <v>131</v>
      </c>
      <c r="P20">
        <v>141</v>
      </c>
      <c r="Q20">
        <v>39.08</v>
      </c>
      <c r="R20">
        <v>15</v>
      </c>
      <c r="S20">
        <v>41.87</v>
      </c>
      <c r="T20">
        <v>18</v>
      </c>
      <c r="U20">
        <v>3.31</v>
      </c>
      <c r="V20">
        <v>16</v>
      </c>
      <c r="W20">
        <v>29</v>
      </c>
      <c r="X20">
        <v>16</v>
      </c>
      <c r="Y20">
        <v>0</v>
      </c>
    </row>
    <row r="21" spans="1:25" x14ac:dyDescent="0.25">
      <c r="A21" t="s">
        <v>238</v>
      </c>
      <c r="B21" s="60">
        <v>46179</v>
      </c>
      <c r="C21" t="s">
        <v>229</v>
      </c>
      <c r="D21" t="s">
        <v>225</v>
      </c>
      <c r="E21">
        <v>5.64</v>
      </c>
      <c r="F21">
        <v>16</v>
      </c>
      <c r="G21">
        <v>7.38</v>
      </c>
      <c r="H21">
        <v>19</v>
      </c>
      <c r="I21">
        <v>11.71</v>
      </c>
      <c r="J21">
        <v>22</v>
      </c>
      <c r="K21">
        <v>15.24</v>
      </c>
      <c r="L21">
        <v>23</v>
      </c>
      <c r="M21">
        <v>636</v>
      </c>
      <c r="N21">
        <v>0</v>
      </c>
      <c r="O21">
        <v>60</v>
      </c>
      <c r="P21">
        <v>30</v>
      </c>
      <c r="Q21">
        <v>44.51</v>
      </c>
      <c r="R21">
        <v>17</v>
      </c>
      <c r="S21">
        <v>37.840000000000003</v>
      </c>
      <c r="T21">
        <v>18</v>
      </c>
      <c r="U21">
        <v>4.53</v>
      </c>
      <c r="V21">
        <v>17</v>
      </c>
      <c r="W21">
        <v>32.04</v>
      </c>
      <c r="X21">
        <v>17</v>
      </c>
      <c r="Y21">
        <v>0</v>
      </c>
    </row>
    <row r="22" spans="1:25" x14ac:dyDescent="0.25">
      <c r="A22" t="s">
        <v>237</v>
      </c>
      <c r="B22" s="60">
        <v>46180</v>
      </c>
      <c r="C22" t="s">
        <v>229</v>
      </c>
      <c r="D22" t="s">
        <v>225</v>
      </c>
      <c r="E22">
        <v>5.33</v>
      </c>
      <c r="F22">
        <v>15</v>
      </c>
      <c r="G22">
        <v>7.08</v>
      </c>
      <c r="H22">
        <v>19</v>
      </c>
      <c r="I22">
        <v>10.130000000000001</v>
      </c>
      <c r="J22">
        <v>21</v>
      </c>
      <c r="K22">
        <v>13.65</v>
      </c>
      <c r="L22">
        <v>23</v>
      </c>
      <c r="M22">
        <v>37</v>
      </c>
      <c r="N22">
        <v>1</v>
      </c>
      <c r="O22">
        <v>131</v>
      </c>
      <c r="P22">
        <v>141</v>
      </c>
      <c r="Q22">
        <v>40.31</v>
      </c>
      <c r="R22">
        <v>14</v>
      </c>
      <c r="S22">
        <v>43.29</v>
      </c>
      <c r="T22">
        <v>17</v>
      </c>
      <c r="U22">
        <v>3.34</v>
      </c>
      <c r="V22">
        <v>14</v>
      </c>
      <c r="W22">
        <v>29.48</v>
      </c>
      <c r="X22">
        <v>14</v>
      </c>
      <c r="Y22">
        <v>0</v>
      </c>
    </row>
    <row r="23" spans="1:25" x14ac:dyDescent="0.25">
      <c r="A23" t="s">
        <v>238</v>
      </c>
      <c r="B23" s="60">
        <v>46180</v>
      </c>
      <c r="C23" t="s">
        <v>229</v>
      </c>
      <c r="D23" t="s">
        <v>225</v>
      </c>
      <c r="E23">
        <v>5.73</v>
      </c>
      <c r="F23">
        <v>15</v>
      </c>
      <c r="G23">
        <v>7.45</v>
      </c>
      <c r="H23">
        <v>0</v>
      </c>
      <c r="I23">
        <v>11.17</v>
      </c>
      <c r="J23">
        <v>21</v>
      </c>
      <c r="K23">
        <v>14.75</v>
      </c>
      <c r="L23">
        <v>23</v>
      </c>
      <c r="M23">
        <v>637</v>
      </c>
      <c r="N23">
        <v>0</v>
      </c>
      <c r="O23">
        <v>60</v>
      </c>
      <c r="P23">
        <v>30</v>
      </c>
      <c r="Q23">
        <v>43.74</v>
      </c>
      <c r="R23">
        <v>15</v>
      </c>
      <c r="S23">
        <v>39.21</v>
      </c>
      <c r="T23">
        <v>18</v>
      </c>
      <c r="U23">
        <v>4.5</v>
      </c>
      <c r="V23">
        <v>15</v>
      </c>
      <c r="W23">
        <v>32.409999999999997</v>
      </c>
      <c r="X23">
        <v>16</v>
      </c>
      <c r="Y23">
        <v>0</v>
      </c>
    </row>
    <row r="24" spans="1:25" x14ac:dyDescent="0.25">
      <c r="A24" t="s">
        <v>237</v>
      </c>
      <c r="B24" s="60">
        <v>46181</v>
      </c>
      <c r="C24" t="s">
        <v>229</v>
      </c>
      <c r="D24" t="s">
        <v>225</v>
      </c>
      <c r="E24">
        <v>6.23</v>
      </c>
      <c r="F24">
        <v>15</v>
      </c>
      <c r="G24">
        <v>7.16</v>
      </c>
      <c r="H24">
        <v>0</v>
      </c>
      <c r="I24">
        <v>9.8000000000000007</v>
      </c>
      <c r="J24">
        <v>20</v>
      </c>
      <c r="K24">
        <v>13.25</v>
      </c>
      <c r="L24">
        <v>23</v>
      </c>
      <c r="M24">
        <v>40</v>
      </c>
      <c r="N24">
        <v>1</v>
      </c>
      <c r="O24">
        <v>135</v>
      </c>
      <c r="P24">
        <v>148</v>
      </c>
      <c r="Q24">
        <v>33.71</v>
      </c>
      <c r="R24">
        <v>15</v>
      </c>
      <c r="S24">
        <v>44.17</v>
      </c>
      <c r="T24">
        <v>17</v>
      </c>
      <c r="U24">
        <v>3.14</v>
      </c>
      <c r="V24">
        <v>15</v>
      </c>
      <c r="W24">
        <v>29.07</v>
      </c>
      <c r="X24">
        <v>16</v>
      </c>
      <c r="Y24">
        <v>0</v>
      </c>
    </row>
    <row r="25" spans="1:25" x14ac:dyDescent="0.25">
      <c r="A25" t="s">
        <v>238</v>
      </c>
      <c r="B25" s="60">
        <v>46181</v>
      </c>
      <c r="C25" t="s">
        <v>229</v>
      </c>
      <c r="D25" t="s">
        <v>225</v>
      </c>
      <c r="E25">
        <v>6.83</v>
      </c>
      <c r="F25">
        <v>15</v>
      </c>
      <c r="G25">
        <v>7.57</v>
      </c>
      <c r="H25">
        <v>0</v>
      </c>
      <c r="I25">
        <v>10.82</v>
      </c>
      <c r="J25">
        <v>20</v>
      </c>
      <c r="K25">
        <v>14.36</v>
      </c>
      <c r="L25">
        <v>23</v>
      </c>
      <c r="M25">
        <v>638</v>
      </c>
      <c r="N25">
        <v>0</v>
      </c>
      <c r="O25">
        <v>60</v>
      </c>
      <c r="P25">
        <v>30</v>
      </c>
      <c r="Q25">
        <v>35.78</v>
      </c>
      <c r="R25">
        <v>16</v>
      </c>
      <c r="S25">
        <v>39.770000000000003</v>
      </c>
      <c r="T25">
        <v>17</v>
      </c>
      <c r="U25">
        <v>4.76</v>
      </c>
      <c r="V25">
        <v>16</v>
      </c>
      <c r="W25">
        <v>33.53</v>
      </c>
      <c r="X25">
        <v>16</v>
      </c>
      <c r="Y25">
        <v>0</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446D3-439E-407A-96A5-98CE147E1F4E}">
  <dimension ref="A1:Y25"/>
  <sheetViews>
    <sheetView workbookViewId="0">
      <selection activeCell="S12" sqref="S12"/>
    </sheetView>
  </sheetViews>
  <sheetFormatPr defaultRowHeight="15" x14ac:dyDescent="0.25"/>
  <cols>
    <col min="1" max="1" width="24.85546875" bestFit="1" customWidth="1"/>
    <col min="2" max="2" width="18.28515625" bestFit="1" customWidth="1"/>
    <col min="3" max="4" width="12.28515625" bestFit="1" customWidth="1"/>
    <col min="5" max="5" width="8.7109375" bestFit="1" customWidth="1"/>
    <col min="6" max="6" width="16.28515625" bestFit="1" customWidth="1"/>
    <col min="7" max="7" width="9.7109375" bestFit="1" customWidth="1"/>
    <col min="8" max="8" width="17.28515625" bestFit="1" customWidth="1"/>
    <col min="9" max="9" width="10.7109375" bestFit="1" customWidth="1"/>
    <col min="10" max="10" width="18.28515625" bestFit="1" customWidth="1"/>
    <col min="11" max="11" width="11.7109375" bestFit="1" customWidth="1"/>
    <col min="12" max="12" width="19.42578125" bestFit="1" customWidth="1"/>
    <col min="13" max="13" width="7.28515625" bestFit="1" customWidth="1"/>
    <col min="14" max="14" width="6.28515625" bestFit="1" customWidth="1"/>
    <col min="15" max="15" width="11.7109375" bestFit="1" customWidth="1"/>
    <col min="16" max="16" width="10" bestFit="1" customWidth="1"/>
    <col min="17" max="17" width="5.140625" bestFit="1" customWidth="1"/>
    <col min="18" max="18" width="12.85546875" bestFit="1" customWidth="1"/>
    <col min="19" max="19" width="6.85546875" bestFit="1" customWidth="1"/>
    <col min="20" max="20" width="14.7109375" bestFit="1" customWidth="1"/>
    <col min="21" max="21" width="5.7109375" bestFit="1" customWidth="1"/>
    <col min="22" max="22" width="13.42578125" bestFit="1" customWidth="1"/>
    <col min="23" max="23" width="4.85546875" bestFit="1" customWidth="1"/>
    <col min="24" max="24" width="12.7109375" bestFit="1" customWidth="1"/>
    <col min="25" max="25" width="14.140625" bestFit="1" customWidth="1"/>
  </cols>
  <sheetData>
    <row r="1" spans="1:25" x14ac:dyDescent="0.25">
      <c r="A1" t="s">
        <v>201</v>
      </c>
      <c r="B1" t="s">
        <v>202</v>
      </c>
      <c r="C1" t="s">
        <v>203</v>
      </c>
      <c r="D1" t="s">
        <v>204</v>
      </c>
      <c r="E1" t="s">
        <v>205</v>
      </c>
      <c r="F1" t="s">
        <v>206</v>
      </c>
      <c r="G1" t="s">
        <v>207</v>
      </c>
      <c r="H1" t="s">
        <v>208</v>
      </c>
      <c r="I1" t="s">
        <v>209</v>
      </c>
      <c r="J1" t="s">
        <v>210</v>
      </c>
      <c r="K1" t="s">
        <v>211</v>
      </c>
      <c r="L1" t="s">
        <v>212</v>
      </c>
      <c r="M1" t="s">
        <v>213</v>
      </c>
      <c r="N1" t="s">
        <v>214</v>
      </c>
      <c r="O1" t="s">
        <v>215</v>
      </c>
      <c r="P1" t="s">
        <v>216</v>
      </c>
      <c r="Q1" t="s">
        <v>6</v>
      </c>
      <c r="R1" t="s">
        <v>217</v>
      </c>
      <c r="S1" t="s">
        <v>4</v>
      </c>
      <c r="T1" t="s">
        <v>218</v>
      </c>
      <c r="U1" t="s">
        <v>219</v>
      </c>
      <c r="V1" t="s">
        <v>220</v>
      </c>
      <c r="W1" t="s">
        <v>5</v>
      </c>
      <c r="X1" t="s">
        <v>221</v>
      </c>
      <c r="Y1" t="s">
        <v>222</v>
      </c>
    </row>
    <row r="2" spans="1:25" x14ac:dyDescent="0.25">
      <c r="A2" t="s">
        <v>239</v>
      </c>
      <c r="B2" s="60">
        <v>46170</v>
      </c>
      <c r="C2" t="s">
        <v>224</v>
      </c>
      <c r="D2" t="s">
        <v>225</v>
      </c>
      <c r="E2">
        <v>6.19</v>
      </c>
      <c r="F2">
        <v>16</v>
      </c>
      <c r="G2">
        <v>11.6</v>
      </c>
      <c r="H2">
        <v>22</v>
      </c>
      <c r="I2">
        <v>17.309999999999999</v>
      </c>
      <c r="J2">
        <v>2</v>
      </c>
      <c r="K2">
        <v>18.29</v>
      </c>
      <c r="L2">
        <v>5</v>
      </c>
      <c r="M2">
        <v>183</v>
      </c>
      <c r="N2">
        <v>0</v>
      </c>
      <c r="O2">
        <v>81</v>
      </c>
      <c r="P2">
        <v>62</v>
      </c>
      <c r="Q2">
        <v>24</v>
      </c>
      <c r="R2">
        <v>17</v>
      </c>
      <c r="S2">
        <v>24.94</v>
      </c>
      <c r="T2">
        <v>17</v>
      </c>
      <c r="U2">
        <v>2</v>
      </c>
      <c r="V2">
        <v>14</v>
      </c>
      <c r="W2">
        <v>17</v>
      </c>
      <c r="X2">
        <v>17</v>
      </c>
      <c r="Y2">
        <v>0</v>
      </c>
    </row>
    <row r="3" spans="1:25" x14ac:dyDescent="0.25">
      <c r="A3" t="s">
        <v>240</v>
      </c>
      <c r="B3" s="60">
        <v>46170</v>
      </c>
      <c r="C3" t="s">
        <v>224</v>
      </c>
      <c r="D3" t="s">
        <v>225</v>
      </c>
      <c r="E3">
        <v>7.78</v>
      </c>
      <c r="F3">
        <v>13</v>
      </c>
      <c r="G3">
        <v>11.51</v>
      </c>
      <c r="H3">
        <v>18</v>
      </c>
      <c r="I3">
        <v>18.399999999999999</v>
      </c>
      <c r="J3">
        <v>19</v>
      </c>
      <c r="K3">
        <v>19.34</v>
      </c>
      <c r="L3">
        <v>14</v>
      </c>
      <c r="M3">
        <v>27</v>
      </c>
      <c r="N3">
        <v>0</v>
      </c>
      <c r="O3">
        <v>60</v>
      </c>
      <c r="P3">
        <v>30</v>
      </c>
      <c r="Q3">
        <v>20</v>
      </c>
      <c r="R3">
        <v>14</v>
      </c>
      <c r="S3">
        <v>21.6</v>
      </c>
      <c r="T3">
        <v>17</v>
      </c>
      <c r="U3">
        <v>3</v>
      </c>
      <c r="V3">
        <v>15</v>
      </c>
      <c r="W3">
        <v>20</v>
      </c>
      <c r="X3">
        <v>15</v>
      </c>
      <c r="Y3">
        <v>0</v>
      </c>
    </row>
    <row r="4" spans="1:25" x14ac:dyDescent="0.25">
      <c r="A4" t="s">
        <v>239</v>
      </c>
      <c r="B4" s="60">
        <v>46171</v>
      </c>
      <c r="C4" t="s">
        <v>224</v>
      </c>
      <c r="D4" t="s">
        <v>225</v>
      </c>
      <c r="E4">
        <v>8.86</v>
      </c>
      <c r="F4">
        <v>13</v>
      </c>
      <c r="G4">
        <v>9.94</v>
      </c>
      <c r="H4">
        <v>18</v>
      </c>
      <c r="I4">
        <v>16.53</v>
      </c>
      <c r="J4">
        <v>20</v>
      </c>
      <c r="K4">
        <v>18.3</v>
      </c>
      <c r="L4">
        <v>2</v>
      </c>
      <c r="M4">
        <v>178</v>
      </c>
      <c r="N4">
        <v>0</v>
      </c>
      <c r="O4">
        <v>88</v>
      </c>
      <c r="P4">
        <v>73</v>
      </c>
      <c r="Q4">
        <v>15</v>
      </c>
      <c r="R4">
        <v>15</v>
      </c>
      <c r="S4">
        <v>25.03</v>
      </c>
      <c r="T4">
        <v>18</v>
      </c>
      <c r="U4">
        <v>2</v>
      </c>
      <c r="V4">
        <v>15</v>
      </c>
      <c r="W4">
        <v>19</v>
      </c>
      <c r="X4">
        <v>15</v>
      </c>
      <c r="Y4">
        <v>0</v>
      </c>
    </row>
    <row r="5" spans="1:25" x14ac:dyDescent="0.25">
      <c r="A5" t="s">
        <v>240</v>
      </c>
      <c r="B5" s="60">
        <v>46171</v>
      </c>
      <c r="C5" t="s">
        <v>224</v>
      </c>
      <c r="D5" t="s">
        <v>225</v>
      </c>
      <c r="E5">
        <v>9.23</v>
      </c>
      <c r="F5">
        <v>11</v>
      </c>
      <c r="G5">
        <v>12.78</v>
      </c>
      <c r="H5">
        <v>18</v>
      </c>
      <c r="I5">
        <v>17.899999999999999</v>
      </c>
      <c r="J5">
        <v>19</v>
      </c>
      <c r="K5">
        <v>19.32</v>
      </c>
      <c r="L5">
        <v>20</v>
      </c>
      <c r="M5">
        <v>19</v>
      </c>
      <c r="N5">
        <v>0</v>
      </c>
      <c r="O5">
        <v>60</v>
      </c>
      <c r="P5">
        <v>30</v>
      </c>
      <c r="Q5">
        <v>15</v>
      </c>
      <c r="R5">
        <v>12</v>
      </c>
      <c r="S5">
        <v>20.65</v>
      </c>
      <c r="T5">
        <v>18</v>
      </c>
      <c r="U5">
        <v>2</v>
      </c>
      <c r="V5">
        <v>15</v>
      </c>
      <c r="W5">
        <v>18</v>
      </c>
      <c r="X5">
        <v>15</v>
      </c>
      <c r="Y5">
        <v>0</v>
      </c>
    </row>
    <row r="6" spans="1:25" x14ac:dyDescent="0.25">
      <c r="A6" t="s">
        <v>239</v>
      </c>
      <c r="B6" s="60">
        <v>46172</v>
      </c>
      <c r="C6" t="s">
        <v>224</v>
      </c>
      <c r="D6" t="s">
        <v>225</v>
      </c>
      <c r="E6">
        <v>9.81</v>
      </c>
      <c r="F6">
        <v>15</v>
      </c>
      <c r="G6">
        <v>14.52</v>
      </c>
      <c r="H6">
        <v>18</v>
      </c>
      <c r="I6">
        <v>16.38</v>
      </c>
      <c r="J6">
        <v>19</v>
      </c>
      <c r="K6">
        <v>18.079999999999998</v>
      </c>
      <c r="L6">
        <v>20</v>
      </c>
      <c r="M6">
        <v>180</v>
      </c>
      <c r="N6">
        <v>0</v>
      </c>
      <c r="O6">
        <v>92</v>
      </c>
      <c r="P6">
        <v>81</v>
      </c>
      <c r="Q6">
        <v>15</v>
      </c>
      <c r="R6">
        <v>16</v>
      </c>
      <c r="S6">
        <v>23.37</v>
      </c>
      <c r="T6">
        <v>16</v>
      </c>
      <c r="U6">
        <v>3</v>
      </c>
      <c r="V6">
        <v>16</v>
      </c>
      <c r="W6">
        <v>22</v>
      </c>
      <c r="X6">
        <v>16</v>
      </c>
      <c r="Y6">
        <v>0</v>
      </c>
    </row>
    <row r="7" spans="1:25" x14ac:dyDescent="0.25">
      <c r="A7" t="s">
        <v>240</v>
      </c>
      <c r="B7" s="60">
        <v>46172</v>
      </c>
      <c r="C7" t="s">
        <v>224</v>
      </c>
      <c r="D7" t="s">
        <v>225</v>
      </c>
      <c r="E7">
        <v>8.76</v>
      </c>
      <c r="F7">
        <v>15</v>
      </c>
      <c r="G7">
        <v>14.98</v>
      </c>
      <c r="H7">
        <v>19</v>
      </c>
      <c r="I7">
        <v>17.79</v>
      </c>
      <c r="J7">
        <v>19</v>
      </c>
      <c r="K7">
        <v>19.149999999999999</v>
      </c>
      <c r="L7">
        <v>18</v>
      </c>
      <c r="M7">
        <v>12</v>
      </c>
      <c r="N7">
        <v>0</v>
      </c>
      <c r="O7">
        <v>60</v>
      </c>
      <c r="P7">
        <v>30</v>
      </c>
      <c r="Q7">
        <v>20</v>
      </c>
      <c r="R7">
        <v>16</v>
      </c>
      <c r="S7">
        <v>20.88</v>
      </c>
      <c r="T7">
        <v>16</v>
      </c>
      <c r="U7">
        <v>4</v>
      </c>
      <c r="V7">
        <v>16</v>
      </c>
      <c r="W7">
        <v>22</v>
      </c>
      <c r="X7">
        <v>16</v>
      </c>
      <c r="Y7">
        <v>0</v>
      </c>
    </row>
    <row r="8" spans="1:25" x14ac:dyDescent="0.25">
      <c r="A8" t="s">
        <v>239</v>
      </c>
      <c r="B8" s="60">
        <v>46173</v>
      </c>
      <c r="C8" t="s">
        <v>224</v>
      </c>
      <c r="D8" t="s">
        <v>225</v>
      </c>
      <c r="E8">
        <v>8.7799999999999994</v>
      </c>
      <c r="F8">
        <v>16</v>
      </c>
      <c r="G8">
        <v>12.67</v>
      </c>
      <c r="H8">
        <v>19</v>
      </c>
      <c r="I8">
        <v>16.420000000000002</v>
      </c>
      <c r="J8">
        <v>12</v>
      </c>
      <c r="K8">
        <v>17.96</v>
      </c>
      <c r="L8">
        <v>23</v>
      </c>
      <c r="M8">
        <v>181</v>
      </c>
      <c r="N8">
        <v>0</v>
      </c>
      <c r="O8">
        <v>97</v>
      </c>
      <c r="P8">
        <v>88</v>
      </c>
      <c r="Q8">
        <v>20</v>
      </c>
      <c r="R8">
        <v>15</v>
      </c>
      <c r="S8">
        <v>24.78</v>
      </c>
      <c r="T8">
        <v>16</v>
      </c>
      <c r="U8">
        <v>3</v>
      </c>
      <c r="V8">
        <v>16</v>
      </c>
      <c r="W8">
        <v>23</v>
      </c>
      <c r="X8">
        <v>16</v>
      </c>
      <c r="Y8">
        <v>0</v>
      </c>
    </row>
    <row r="9" spans="1:25" x14ac:dyDescent="0.25">
      <c r="A9" t="s">
        <v>240</v>
      </c>
      <c r="B9" s="60">
        <v>46173</v>
      </c>
      <c r="C9" t="s">
        <v>224</v>
      </c>
      <c r="D9" t="s">
        <v>225</v>
      </c>
      <c r="E9">
        <v>8.08</v>
      </c>
      <c r="F9">
        <v>14</v>
      </c>
      <c r="G9">
        <v>12.5</v>
      </c>
      <c r="H9">
        <v>19</v>
      </c>
      <c r="I9">
        <v>17.38</v>
      </c>
      <c r="J9">
        <v>20</v>
      </c>
      <c r="K9">
        <v>19</v>
      </c>
      <c r="L9">
        <v>22</v>
      </c>
      <c r="M9">
        <v>3</v>
      </c>
      <c r="N9">
        <v>0</v>
      </c>
      <c r="O9">
        <v>60</v>
      </c>
      <c r="P9">
        <v>30</v>
      </c>
      <c r="Q9">
        <v>28</v>
      </c>
      <c r="R9">
        <v>14</v>
      </c>
      <c r="S9">
        <v>22.32</v>
      </c>
      <c r="T9">
        <v>15</v>
      </c>
      <c r="U9">
        <v>6</v>
      </c>
      <c r="V9">
        <v>9</v>
      </c>
      <c r="W9">
        <v>27</v>
      </c>
      <c r="X9">
        <v>14</v>
      </c>
      <c r="Y9">
        <v>0</v>
      </c>
    </row>
    <row r="10" spans="1:25" x14ac:dyDescent="0.25">
      <c r="A10" t="s">
        <v>239</v>
      </c>
      <c r="B10" s="60">
        <v>46174</v>
      </c>
      <c r="C10" t="s">
        <v>224</v>
      </c>
      <c r="D10" t="s">
        <v>225</v>
      </c>
      <c r="E10">
        <v>5.57</v>
      </c>
      <c r="F10">
        <v>17</v>
      </c>
      <c r="G10">
        <v>9.49</v>
      </c>
      <c r="H10">
        <v>19</v>
      </c>
      <c r="I10">
        <v>15.27</v>
      </c>
      <c r="J10">
        <v>23</v>
      </c>
      <c r="K10">
        <v>17.649999999999999</v>
      </c>
      <c r="L10">
        <v>22</v>
      </c>
      <c r="M10">
        <v>182</v>
      </c>
      <c r="N10">
        <v>0</v>
      </c>
      <c r="O10">
        <v>99</v>
      </c>
      <c r="P10">
        <v>91</v>
      </c>
      <c r="Q10">
        <v>36</v>
      </c>
      <c r="R10">
        <v>15</v>
      </c>
      <c r="S10">
        <v>29.11</v>
      </c>
      <c r="T10">
        <v>18</v>
      </c>
      <c r="U10">
        <v>4</v>
      </c>
      <c r="V10">
        <v>13</v>
      </c>
      <c r="W10">
        <v>25</v>
      </c>
      <c r="X10">
        <v>13</v>
      </c>
      <c r="Y10">
        <v>0</v>
      </c>
    </row>
    <row r="11" spans="1:25" x14ac:dyDescent="0.25">
      <c r="A11" t="s">
        <v>240</v>
      </c>
      <c r="B11" s="60">
        <v>46174</v>
      </c>
      <c r="C11" t="s">
        <v>224</v>
      </c>
      <c r="D11" t="s">
        <v>225</v>
      </c>
      <c r="E11">
        <v>5.5</v>
      </c>
      <c r="F11">
        <v>16</v>
      </c>
      <c r="G11">
        <v>10.5</v>
      </c>
      <c r="H11">
        <v>18</v>
      </c>
      <c r="I11">
        <v>16.329999999999998</v>
      </c>
      <c r="J11">
        <v>19</v>
      </c>
      <c r="K11">
        <v>18.690000000000001</v>
      </c>
      <c r="L11">
        <v>19</v>
      </c>
      <c r="M11">
        <v>4</v>
      </c>
      <c r="N11">
        <v>0</v>
      </c>
      <c r="O11">
        <v>60</v>
      </c>
      <c r="P11">
        <v>30</v>
      </c>
      <c r="Q11">
        <v>37</v>
      </c>
      <c r="R11">
        <v>15</v>
      </c>
      <c r="S11">
        <v>26.09</v>
      </c>
      <c r="T11">
        <v>18</v>
      </c>
      <c r="U11">
        <v>4</v>
      </c>
      <c r="V11">
        <v>12</v>
      </c>
      <c r="W11">
        <v>25</v>
      </c>
      <c r="X11">
        <v>12</v>
      </c>
      <c r="Y11">
        <v>0</v>
      </c>
    </row>
    <row r="12" spans="1:25" x14ac:dyDescent="0.25">
      <c r="A12" t="s">
        <v>239</v>
      </c>
      <c r="B12" s="60">
        <v>46175</v>
      </c>
      <c r="C12" t="s">
        <v>229</v>
      </c>
      <c r="D12" t="s">
        <v>225</v>
      </c>
      <c r="E12">
        <v>5.04</v>
      </c>
      <c r="F12">
        <v>16</v>
      </c>
      <c r="G12">
        <v>8.43</v>
      </c>
      <c r="H12">
        <v>19</v>
      </c>
      <c r="I12">
        <v>14.11</v>
      </c>
      <c r="J12">
        <v>23</v>
      </c>
      <c r="K12">
        <v>17.149999999999999</v>
      </c>
      <c r="L12">
        <v>23</v>
      </c>
      <c r="M12">
        <v>185</v>
      </c>
      <c r="N12">
        <v>0</v>
      </c>
      <c r="O12">
        <v>101</v>
      </c>
      <c r="P12">
        <v>94</v>
      </c>
      <c r="Q12">
        <v>49</v>
      </c>
      <c r="R12">
        <v>15</v>
      </c>
      <c r="S12">
        <v>31.54</v>
      </c>
      <c r="T12">
        <v>18</v>
      </c>
      <c r="U12">
        <v>5</v>
      </c>
      <c r="V12">
        <v>15</v>
      </c>
      <c r="W12">
        <v>30</v>
      </c>
      <c r="X12">
        <v>15</v>
      </c>
      <c r="Y12">
        <v>0</v>
      </c>
    </row>
    <row r="13" spans="1:25" x14ac:dyDescent="0.25">
      <c r="A13" t="s">
        <v>240</v>
      </c>
      <c r="B13" s="60">
        <v>46175</v>
      </c>
      <c r="C13" t="s">
        <v>229</v>
      </c>
      <c r="D13" t="s">
        <v>225</v>
      </c>
      <c r="E13">
        <v>5.58</v>
      </c>
      <c r="F13">
        <v>16</v>
      </c>
      <c r="G13">
        <v>9.52</v>
      </c>
      <c r="H13">
        <v>19</v>
      </c>
      <c r="I13">
        <v>15.27</v>
      </c>
      <c r="J13">
        <v>20</v>
      </c>
      <c r="K13">
        <v>18.22</v>
      </c>
      <c r="L13">
        <v>22</v>
      </c>
      <c r="M13">
        <v>6</v>
      </c>
      <c r="N13">
        <v>0</v>
      </c>
      <c r="O13">
        <v>60</v>
      </c>
      <c r="P13">
        <v>30</v>
      </c>
      <c r="Q13">
        <v>34</v>
      </c>
      <c r="R13">
        <v>15</v>
      </c>
      <c r="S13">
        <v>27.79</v>
      </c>
      <c r="T13">
        <v>17</v>
      </c>
      <c r="U13">
        <v>3</v>
      </c>
      <c r="V13">
        <v>13</v>
      </c>
      <c r="W13">
        <v>23</v>
      </c>
      <c r="X13">
        <v>13</v>
      </c>
      <c r="Y13">
        <v>0</v>
      </c>
    </row>
    <row r="14" spans="1:25" x14ac:dyDescent="0.25">
      <c r="A14" t="s">
        <v>239</v>
      </c>
      <c r="B14" s="60">
        <v>46176</v>
      </c>
      <c r="C14" t="s">
        <v>229</v>
      </c>
      <c r="D14" t="s">
        <v>225</v>
      </c>
      <c r="E14">
        <v>5.1100000000000003</v>
      </c>
      <c r="F14">
        <v>17</v>
      </c>
      <c r="G14">
        <v>8.3699999999999992</v>
      </c>
      <c r="H14">
        <v>21</v>
      </c>
      <c r="I14">
        <v>13.25</v>
      </c>
      <c r="J14">
        <v>23</v>
      </c>
      <c r="K14">
        <v>16.66</v>
      </c>
      <c r="L14">
        <v>23</v>
      </c>
      <c r="M14">
        <v>188</v>
      </c>
      <c r="N14">
        <v>1</v>
      </c>
      <c r="O14">
        <v>107</v>
      </c>
      <c r="P14">
        <v>104</v>
      </c>
      <c r="Q14">
        <v>46</v>
      </c>
      <c r="R14">
        <v>16</v>
      </c>
      <c r="S14">
        <v>33.369999999999997</v>
      </c>
      <c r="T14">
        <v>18</v>
      </c>
      <c r="U14">
        <v>5</v>
      </c>
      <c r="V14">
        <v>14</v>
      </c>
      <c r="W14">
        <v>30</v>
      </c>
      <c r="X14">
        <v>14</v>
      </c>
      <c r="Y14">
        <v>0</v>
      </c>
    </row>
    <row r="15" spans="1:25" x14ac:dyDescent="0.25">
      <c r="A15" t="s">
        <v>240</v>
      </c>
      <c r="B15" s="60">
        <v>46176</v>
      </c>
      <c r="C15" t="s">
        <v>229</v>
      </c>
      <c r="D15" t="s">
        <v>225</v>
      </c>
      <c r="E15">
        <v>5.54</v>
      </c>
      <c r="F15">
        <v>17</v>
      </c>
      <c r="G15">
        <v>9.56</v>
      </c>
      <c r="H15">
        <v>21</v>
      </c>
      <c r="I15">
        <v>14.59</v>
      </c>
      <c r="J15">
        <v>23</v>
      </c>
      <c r="K15">
        <v>17.78</v>
      </c>
      <c r="L15">
        <v>23</v>
      </c>
      <c r="M15">
        <v>8</v>
      </c>
      <c r="N15">
        <v>0</v>
      </c>
      <c r="O15">
        <v>60</v>
      </c>
      <c r="P15">
        <v>30</v>
      </c>
      <c r="Q15">
        <v>36</v>
      </c>
      <c r="R15">
        <v>16</v>
      </c>
      <c r="S15">
        <v>29.23</v>
      </c>
      <c r="T15">
        <v>18</v>
      </c>
      <c r="U15">
        <v>3</v>
      </c>
      <c r="V15">
        <v>13</v>
      </c>
      <c r="W15">
        <v>24</v>
      </c>
      <c r="X15">
        <v>13</v>
      </c>
      <c r="Y15">
        <v>0</v>
      </c>
    </row>
    <row r="16" spans="1:25" x14ac:dyDescent="0.25">
      <c r="A16" t="s">
        <v>239</v>
      </c>
      <c r="B16" s="60">
        <v>46177</v>
      </c>
      <c r="C16" t="s">
        <v>229</v>
      </c>
      <c r="D16" t="s">
        <v>225</v>
      </c>
      <c r="E16">
        <v>4.95</v>
      </c>
      <c r="F16">
        <v>17</v>
      </c>
      <c r="G16">
        <v>7.77</v>
      </c>
      <c r="H16">
        <v>22</v>
      </c>
      <c r="I16">
        <v>12.34</v>
      </c>
      <c r="J16">
        <v>23</v>
      </c>
      <c r="K16">
        <v>16.12</v>
      </c>
      <c r="L16">
        <v>23</v>
      </c>
      <c r="M16">
        <v>191</v>
      </c>
      <c r="N16">
        <v>1</v>
      </c>
      <c r="O16">
        <v>114</v>
      </c>
      <c r="P16">
        <v>115</v>
      </c>
      <c r="Q16">
        <v>53</v>
      </c>
      <c r="R16">
        <v>17</v>
      </c>
      <c r="S16">
        <v>35.47</v>
      </c>
      <c r="T16">
        <v>18</v>
      </c>
      <c r="U16">
        <v>6</v>
      </c>
      <c r="V16">
        <v>15</v>
      </c>
      <c r="W16">
        <v>34</v>
      </c>
      <c r="X16">
        <v>15</v>
      </c>
      <c r="Y16">
        <v>0</v>
      </c>
    </row>
    <row r="17" spans="1:25" x14ac:dyDescent="0.25">
      <c r="A17" t="s">
        <v>240</v>
      </c>
      <c r="B17" s="60">
        <v>46177</v>
      </c>
      <c r="C17" t="s">
        <v>229</v>
      </c>
      <c r="D17" t="s">
        <v>225</v>
      </c>
      <c r="E17">
        <v>5.51</v>
      </c>
      <c r="F17">
        <v>16</v>
      </c>
      <c r="G17">
        <v>8.0299999999999994</v>
      </c>
      <c r="H17">
        <v>20</v>
      </c>
      <c r="I17">
        <v>13.51</v>
      </c>
      <c r="J17">
        <v>23</v>
      </c>
      <c r="K17">
        <v>17.27</v>
      </c>
      <c r="L17">
        <v>23</v>
      </c>
      <c r="M17">
        <v>10</v>
      </c>
      <c r="N17">
        <v>0</v>
      </c>
      <c r="O17">
        <v>62</v>
      </c>
      <c r="P17">
        <v>33</v>
      </c>
      <c r="Q17">
        <v>46</v>
      </c>
      <c r="R17">
        <v>16</v>
      </c>
      <c r="S17">
        <v>31.44</v>
      </c>
      <c r="T17">
        <v>18</v>
      </c>
      <c r="U17">
        <v>5</v>
      </c>
      <c r="V17">
        <v>16</v>
      </c>
      <c r="W17">
        <v>29</v>
      </c>
      <c r="X17">
        <v>17</v>
      </c>
      <c r="Y17">
        <v>0</v>
      </c>
    </row>
    <row r="18" spans="1:25" x14ac:dyDescent="0.25">
      <c r="A18" t="s">
        <v>239</v>
      </c>
      <c r="B18" s="60">
        <v>46178</v>
      </c>
      <c r="C18" t="s">
        <v>229</v>
      </c>
      <c r="D18" t="s">
        <v>225</v>
      </c>
      <c r="E18">
        <v>5.09</v>
      </c>
      <c r="F18">
        <v>17</v>
      </c>
      <c r="G18">
        <v>7.44</v>
      </c>
      <c r="H18">
        <v>22</v>
      </c>
      <c r="I18">
        <v>11.54</v>
      </c>
      <c r="J18">
        <v>23</v>
      </c>
      <c r="K18">
        <v>15.56</v>
      </c>
      <c r="L18">
        <v>23</v>
      </c>
      <c r="M18">
        <v>194</v>
      </c>
      <c r="N18">
        <v>1</v>
      </c>
      <c r="O18">
        <v>121</v>
      </c>
      <c r="P18">
        <v>125</v>
      </c>
      <c r="Q18">
        <v>50</v>
      </c>
      <c r="R18">
        <v>17</v>
      </c>
      <c r="S18">
        <v>37.549999999999997</v>
      </c>
      <c r="T18">
        <v>18</v>
      </c>
      <c r="U18">
        <v>5</v>
      </c>
      <c r="V18">
        <v>17</v>
      </c>
      <c r="W18">
        <v>33</v>
      </c>
      <c r="X18">
        <v>17</v>
      </c>
      <c r="Y18">
        <v>0</v>
      </c>
    </row>
    <row r="19" spans="1:25" x14ac:dyDescent="0.25">
      <c r="A19" t="s">
        <v>240</v>
      </c>
      <c r="B19" s="60">
        <v>46178</v>
      </c>
      <c r="C19" t="s">
        <v>229</v>
      </c>
      <c r="D19" t="s">
        <v>225</v>
      </c>
      <c r="E19">
        <v>5.73</v>
      </c>
      <c r="F19">
        <v>17</v>
      </c>
      <c r="G19">
        <v>7.71</v>
      </c>
      <c r="H19">
        <v>20</v>
      </c>
      <c r="I19">
        <v>12.46</v>
      </c>
      <c r="J19">
        <v>23</v>
      </c>
      <c r="K19">
        <v>16.62</v>
      </c>
      <c r="L19">
        <v>23</v>
      </c>
      <c r="M19">
        <v>13</v>
      </c>
      <c r="N19">
        <v>0</v>
      </c>
      <c r="O19">
        <v>67</v>
      </c>
      <c r="P19">
        <v>41</v>
      </c>
      <c r="Q19">
        <v>39</v>
      </c>
      <c r="R19">
        <v>17</v>
      </c>
      <c r="S19">
        <v>33.83</v>
      </c>
      <c r="T19">
        <v>18</v>
      </c>
      <c r="U19">
        <v>4</v>
      </c>
      <c r="V19">
        <v>15</v>
      </c>
      <c r="W19">
        <v>27</v>
      </c>
      <c r="X19">
        <v>15</v>
      </c>
      <c r="Y19">
        <v>0</v>
      </c>
    </row>
    <row r="20" spans="1:25" x14ac:dyDescent="0.25">
      <c r="A20" t="s">
        <v>239</v>
      </c>
      <c r="B20" s="60">
        <v>46179</v>
      </c>
      <c r="C20" t="s">
        <v>229</v>
      </c>
      <c r="D20" t="s">
        <v>225</v>
      </c>
      <c r="E20">
        <v>4.8099999999999996</v>
      </c>
      <c r="F20">
        <v>17</v>
      </c>
      <c r="G20">
        <v>7.16</v>
      </c>
      <c r="H20">
        <v>20</v>
      </c>
      <c r="I20">
        <v>10.87</v>
      </c>
      <c r="J20">
        <v>23</v>
      </c>
      <c r="K20">
        <v>15.02</v>
      </c>
      <c r="L20">
        <v>23</v>
      </c>
      <c r="M20">
        <v>197</v>
      </c>
      <c r="N20">
        <v>1</v>
      </c>
      <c r="O20">
        <v>125</v>
      </c>
      <c r="P20">
        <v>132</v>
      </c>
      <c r="Q20">
        <v>50</v>
      </c>
      <c r="R20">
        <v>17</v>
      </c>
      <c r="S20">
        <v>39.64</v>
      </c>
      <c r="T20">
        <v>18</v>
      </c>
      <c r="U20">
        <v>4</v>
      </c>
      <c r="V20">
        <v>17</v>
      </c>
      <c r="W20">
        <v>32</v>
      </c>
      <c r="X20">
        <v>17</v>
      </c>
      <c r="Y20">
        <v>0</v>
      </c>
    </row>
    <row r="21" spans="1:25" x14ac:dyDescent="0.25">
      <c r="A21" t="s">
        <v>240</v>
      </c>
      <c r="B21" s="60">
        <v>46179</v>
      </c>
      <c r="C21" t="s">
        <v>229</v>
      </c>
      <c r="D21" t="s">
        <v>225</v>
      </c>
      <c r="E21">
        <v>5.43</v>
      </c>
      <c r="F21">
        <v>17</v>
      </c>
      <c r="G21">
        <v>7.5</v>
      </c>
      <c r="H21">
        <v>19</v>
      </c>
      <c r="I21">
        <v>11.6</v>
      </c>
      <c r="J21">
        <v>23</v>
      </c>
      <c r="K21">
        <v>15.98</v>
      </c>
      <c r="L21">
        <v>23</v>
      </c>
      <c r="M21">
        <v>16</v>
      </c>
      <c r="N21">
        <v>0</v>
      </c>
      <c r="O21">
        <v>69</v>
      </c>
      <c r="P21">
        <v>44</v>
      </c>
      <c r="Q21">
        <v>40</v>
      </c>
      <c r="R21">
        <v>17</v>
      </c>
      <c r="S21">
        <v>36.229999999999997</v>
      </c>
      <c r="T21">
        <v>18</v>
      </c>
      <c r="U21">
        <v>3</v>
      </c>
      <c r="V21">
        <v>16</v>
      </c>
      <c r="W21">
        <v>27</v>
      </c>
      <c r="X21">
        <v>17</v>
      </c>
      <c r="Y21">
        <v>0</v>
      </c>
    </row>
    <row r="22" spans="1:25" x14ac:dyDescent="0.25">
      <c r="A22" t="s">
        <v>239</v>
      </c>
      <c r="B22" s="60">
        <v>46180</v>
      </c>
      <c r="C22" t="s">
        <v>229</v>
      </c>
      <c r="D22" t="s">
        <v>225</v>
      </c>
      <c r="E22">
        <v>4.42</v>
      </c>
      <c r="F22">
        <v>18</v>
      </c>
      <c r="G22">
        <v>7.2</v>
      </c>
      <c r="H22">
        <v>2</v>
      </c>
      <c r="I22">
        <v>10.35</v>
      </c>
      <c r="J22">
        <v>23</v>
      </c>
      <c r="K22">
        <v>14.51</v>
      </c>
      <c r="L22">
        <v>23</v>
      </c>
      <c r="M22">
        <v>201</v>
      </c>
      <c r="N22">
        <v>1</v>
      </c>
      <c r="O22">
        <v>126</v>
      </c>
      <c r="P22">
        <v>134</v>
      </c>
      <c r="Q22">
        <v>58</v>
      </c>
      <c r="R22">
        <v>17</v>
      </c>
      <c r="S22">
        <v>41.67</v>
      </c>
      <c r="T22">
        <v>18</v>
      </c>
      <c r="U22">
        <v>6</v>
      </c>
      <c r="V22">
        <v>17</v>
      </c>
      <c r="W22">
        <v>38</v>
      </c>
      <c r="X22">
        <v>17</v>
      </c>
      <c r="Y22">
        <v>0</v>
      </c>
    </row>
    <row r="23" spans="1:25" x14ac:dyDescent="0.25">
      <c r="A23" t="s">
        <v>240</v>
      </c>
      <c r="B23" s="60">
        <v>46180</v>
      </c>
      <c r="C23" t="s">
        <v>229</v>
      </c>
      <c r="D23" t="s">
        <v>225</v>
      </c>
      <c r="E23">
        <v>5.0199999999999996</v>
      </c>
      <c r="F23">
        <v>17</v>
      </c>
      <c r="G23">
        <v>7.48</v>
      </c>
      <c r="H23">
        <v>1</v>
      </c>
      <c r="I23">
        <v>11.03</v>
      </c>
      <c r="J23">
        <v>23</v>
      </c>
      <c r="K23">
        <v>15.41</v>
      </c>
      <c r="L23">
        <v>23</v>
      </c>
      <c r="M23">
        <v>19</v>
      </c>
      <c r="N23">
        <v>0</v>
      </c>
      <c r="O23">
        <v>76</v>
      </c>
      <c r="P23">
        <v>54</v>
      </c>
      <c r="Q23">
        <v>51</v>
      </c>
      <c r="R23">
        <v>17</v>
      </c>
      <c r="S23">
        <v>38.28</v>
      </c>
      <c r="T23">
        <v>18</v>
      </c>
      <c r="U23">
        <v>5</v>
      </c>
      <c r="V23">
        <v>17</v>
      </c>
      <c r="W23">
        <v>33</v>
      </c>
      <c r="X23">
        <v>17</v>
      </c>
      <c r="Y23">
        <v>0</v>
      </c>
    </row>
    <row r="24" spans="1:25" x14ac:dyDescent="0.25">
      <c r="A24" t="s">
        <v>239</v>
      </c>
      <c r="B24" s="60">
        <v>46181</v>
      </c>
      <c r="C24" t="s">
        <v>229</v>
      </c>
      <c r="D24" t="s">
        <v>225</v>
      </c>
      <c r="E24">
        <v>4.92</v>
      </c>
      <c r="F24">
        <v>17</v>
      </c>
      <c r="G24">
        <v>7.29</v>
      </c>
      <c r="H24">
        <v>2</v>
      </c>
      <c r="I24">
        <v>9.9600000000000009</v>
      </c>
      <c r="J24">
        <v>22</v>
      </c>
      <c r="K24">
        <v>14.08</v>
      </c>
      <c r="L24">
        <v>23</v>
      </c>
      <c r="M24">
        <v>204</v>
      </c>
      <c r="N24">
        <v>1</v>
      </c>
      <c r="O24">
        <v>132</v>
      </c>
      <c r="P24">
        <v>143</v>
      </c>
      <c r="Q24">
        <v>53</v>
      </c>
      <c r="R24">
        <v>17</v>
      </c>
      <c r="S24">
        <v>42.82</v>
      </c>
      <c r="T24">
        <v>18</v>
      </c>
      <c r="U24">
        <v>5</v>
      </c>
      <c r="V24">
        <v>17</v>
      </c>
      <c r="W24">
        <v>36</v>
      </c>
      <c r="X24">
        <v>17</v>
      </c>
      <c r="Y24">
        <v>0</v>
      </c>
    </row>
    <row r="25" spans="1:25" x14ac:dyDescent="0.25">
      <c r="A25" t="s">
        <v>240</v>
      </c>
      <c r="B25" s="60">
        <v>46181</v>
      </c>
      <c r="C25" t="s">
        <v>229</v>
      </c>
      <c r="D25" t="s">
        <v>225</v>
      </c>
      <c r="E25">
        <v>5.94</v>
      </c>
      <c r="F25">
        <v>17</v>
      </c>
      <c r="G25">
        <v>7.68</v>
      </c>
      <c r="H25">
        <v>1</v>
      </c>
      <c r="I25">
        <v>10.59</v>
      </c>
      <c r="J25">
        <v>22</v>
      </c>
      <c r="K25">
        <v>14.92</v>
      </c>
      <c r="L25">
        <v>23</v>
      </c>
      <c r="M25">
        <v>22</v>
      </c>
      <c r="N25">
        <v>0</v>
      </c>
      <c r="O25">
        <v>82</v>
      </c>
      <c r="P25">
        <v>65</v>
      </c>
      <c r="Q25">
        <v>39</v>
      </c>
      <c r="R25">
        <v>17</v>
      </c>
      <c r="S25">
        <v>39.28</v>
      </c>
      <c r="T25">
        <v>18</v>
      </c>
      <c r="U25">
        <v>4</v>
      </c>
      <c r="V25">
        <v>17</v>
      </c>
      <c r="W25">
        <v>30</v>
      </c>
      <c r="X25">
        <v>17</v>
      </c>
      <c r="Y25">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24A31-B622-4C56-B565-C73AE94DE92D}">
  <sheetPr codeName="Sheet4"/>
  <dimension ref="B2:AD72"/>
  <sheetViews>
    <sheetView showGridLines="0" topLeftCell="A16" zoomScale="70" zoomScaleNormal="70" workbookViewId="0">
      <selection activeCell="AF55" sqref="AF55"/>
    </sheetView>
  </sheetViews>
  <sheetFormatPr defaultColWidth="9.28515625" defaultRowHeight="15" x14ac:dyDescent="0.25"/>
  <cols>
    <col min="1" max="1" width="9.28515625" style="1"/>
    <col min="2" max="2" width="11.5703125" style="1" customWidth="1"/>
    <col min="3" max="3" width="18" style="1" customWidth="1"/>
    <col min="4" max="4" width="7.7109375" style="62" customWidth="1"/>
    <col min="5" max="5" width="6" style="62" customWidth="1"/>
    <col min="6" max="6" width="7.5703125" style="62" customWidth="1"/>
    <col min="7" max="7" width="18" style="1" customWidth="1"/>
    <col min="8" max="8" width="14.5703125" style="1" customWidth="1"/>
    <col min="9" max="9" width="27" style="1" customWidth="1"/>
    <col min="10" max="10" width="18.5703125" style="1" customWidth="1"/>
    <col min="11" max="11" width="15.7109375" style="1" customWidth="1"/>
    <col min="12" max="12" width="15.7109375" customWidth="1"/>
    <col min="13" max="13" width="9.28515625" style="1"/>
    <col min="14" max="19" width="9.5703125" style="1" customWidth="1"/>
    <col min="20" max="20" width="9.28515625" style="1"/>
    <col min="21" max="21" width="26" style="1" customWidth="1"/>
    <col min="22" max="27" width="9.28515625" style="1"/>
    <col min="28" max="28" width="11.42578125" style="1" customWidth="1"/>
    <col min="29" max="29" width="11.7109375" style="1" customWidth="1"/>
    <col min="30" max="16384" width="9.28515625" style="1"/>
  </cols>
  <sheetData>
    <row r="2" spans="2:30" ht="56.25" x14ac:dyDescent="0.25">
      <c r="I2" s="2" t="s">
        <v>12</v>
      </c>
      <c r="J2" s="2" t="s">
        <v>26</v>
      </c>
      <c r="K2" s="2" t="s">
        <v>14</v>
      </c>
    </row>
    <row r="3" spans="2:30" ht="18.75" x14ac:dyDescent="0.25">
      <c r="B3" s="3"/>
      <c r="C3" s="3"/>
      <c r="I3" s="67">
        <f ca="1">ROUND(AVERAGE(I11,I22,I33,I55,I66),0)</f>
        <v>2</v>
      </c>
      <c r="J3" s="5" t="s">
        <v>17</v>
      </c>
      <c r="K3" s="4">
        <f ca="1">IF(J3="Yes", MIN(I3+1, 5), I3)</f>
        <v>2</v>
      </c>
    </row>
    <row r="5" spans="2:30" ht="15.75" thickBot="1" x14ac:dyDescent="0.3"/>
    <row r="6" spans="2:30" ht="57.75" customHeight="1" thickBot="1" x14ac:dyDescent="0.6">
      <c r="C6" s="208" t="s">
        <v>27</v>
      </c>
      <c r="D6" s="209"/>
      <c r="E6" s="209"/>
      <c r="F6" s="209"/>
      <c r="G6" s="209"/>
      <c r="H6" s="209"/>
      <c r="I6" s="209"/>
      <c r="J6" s="209"/>
      <c r="K6" s="210"/>
      <c r="M6" s="211" t="s">
        <v>28</v>
      </c>
      <c r="N6" s="212"/>
      <c r="O6" s="212"/>
      <c r="P6" s="212"/>
      <c r="Q6" s="212"/>
      <c r="R6" s="212"/>
      <c r="S6" s="212"/>
      <c r="T6" s="212"/>
      <c r="U6" s="212"/>
      <c r="V6" s="212"/>
      <c r="W6" s="212"/>
      <c r="X6" s="212"/>
      <c r="Y6" s="212"/>
      <c r="Z6" s="212"/>
      <c r="AA6" s="212"/>
      <c r="AB6" s="212"/>
      <c r="AC6" s="212"/>
      <c r="AD6" s="213"/>
    </row>
    <row r="7" spans="2:30" ht="58.5" customHeight="1" thickBot="1" x14ac:dyDescent="0.3">
      <c r="C7" s="6" t="s">
        <v>29</v>
      </c>
      <c r="D7" s="63" t="s">
        <v>4</v>
      </c>
      <c r="E7" s="63" t="s">
        <v>5</v>
      </c>
      <c r="F7" s="63" t="s">
        <v>6</v>
      </c>
      <c r="G7" s="7" t="s">
        <v>30</v>
      </c>
      <c r="H7" s="7" t="s">
        <v>31</v>
      </c>
      <c r="I7" s="8" t="s">
        <v>32</v>
      </c>
      <c r="J7" s="9" t="s">
        <v>9</v>
      </c>
      <c r="K7" s="10" t="s">
        <v>10</v>
      </c>
      <c r="M7" s="57"/>
      <c r="N7" s="58"/>
      <c r="O7" s="58"/>
      <c r="P7" s="58"/>
      <c r="Q7" s="58"/>
      <c r="R7" s="58"/>
      <c r="S7" s="58"/>
      <c r="T7" s="58"/>
      <c r="U7" s="58"/>
      <c r="V7" s="58"/>
      <c r="W7" s="58"/>
      <c r="X7" s="58"/>
      <c r="Y7" s="58"/>
      <c r="Z7" s="58"/>
      <c r="AA7" s="58"/>
      <c r="AB7" s="58"/>
      <c r="AC7" s="58"/>
      <c r="AD7" s="59"/>
    </row>
    <row r="8" spans="2:30" ht="23.25" customHeight="1" thickBot="1" x14ac:dyDescent="0.3">
      <c r="B8" s="185" t="s">
        <v>33</v>
      </c>
      <c r="C8" s="61">
        <f ca="1">TODAY()-3</f>
        <v>46172</v>
      </c>
      <c r="D8" s="64">
        <f ca="1">AVERAGEIF('Powder Data'!B:B,'Current and Forecasted'!C8,'Powder Data'!S:S)</f>
        <v>39.122500000000002</v>
      </c>
      <c r="E8" s="64">
        <f ca="1">AVERAGEIF('Powder Data'!B:B,'Current and Forecasted'!C8,'Powder Data'!W:W)</f>
        <v>28.462499999999999</v>
      </c>
      <c r="F8" s="64">
        <f ca="1">AVERAGEIF('Powder Data'!B:B,'Current and Forecasted'!C8,'Powder Data'!Q:Q)</f>
        <v>26.36</v>
      </c>
      <c r="G8" s="65"/>
      <c r="H8" s="182">
        <f ca="1">INDEX(V$12:Z$16,MATCH(AVERAGE(D$9:D$11),U$12:U$16),MATCH(AVERAGE(F$9:F$11),V$11:Z$11))</f>
        <v>3</v>
      </c>
      <c r="I8" s="65"/>
      <c r="J8" s="65"/>
      <c r="K8" s="66"/>
      <c r="M8" s="11"/>
      <c r="N8" s="200" t="s">
        <v>34</v>
      </c>
      <c r="O8" s="201"/>
      <c r="P8" s="201"/>
      <c r="Q8" s="201"/>
      <c r="R8" s="201"/>
      <c r="S8" s="202"/>
      <c r="U8" s="203" t="s">
        <v>35</v>
      </c>
      <c r="V8" s="204"/>
      <c r="W8" s="204"/>
      <c r="X8" s="204"/>
      <c r="Y8" s="204"/>
      <c r="Z8" s="205"/>
      <c r="AB8" s="206" t="s">
        <v>36</v>
      </c>
      <c r="AC8" s="207"/>
      <c r="AD8" s="12"/>
    </row>
    <row r="9" spans="2:30" ht="16.5" thickBot="1" x14ac:dyDescent="0.3">
      <c r="B9" s="186"/>
      <c r="C9" s="14">
        <f ca="1">TODAY()-2</f>
        <v>46173</v>
      </c>
      <c r="D9" s="64">
        <f ca="1">AVERAGEIF('Powder Data'!B:B,'Current and Forecasted'!C9,'Powder Data'!S:S)</f>
        <v>32.222500000000004</v>
      </c>
      <c r="E9" s="64">
        <f ca="1">AVERAGEIF('Powder Data'!B:B,'Current and Forecasted'!C9,'Powder Data'!W:W)</f>
        <v>23.932500000000001</v>
      </c>
      <c r="F9" s="64">
        <f ca="1">AVERAGEIF('Powder Data'!B:B,'Current and Forecasted'!C9,'Powder Data'!Q:Q)</f>
        <v>7.0575000000000001</v>
      </c>
      <c r="G9" s="65"/>
      <c r="H9" s="183"/>
      <c r="I9" s="65"/>
      <c r="J9" s="65"/>
      <c r="K9" s="66"/>
      <c r="M9" s="11"/>
      <c r="N9" s="16"/>
      <c r="O9" s="197" t="s">
        <v>4</v>
      </c>
      <c r="P9" s="198"/>
      <c r="Q9" s="198"/>
      <c r="R9" s="198"/>
      <c r="S9" s="199"/>
      <c r="U9" s="192" t="s">
        <v>37</v>
      </c>
      <c r="V9" s="193"/>
      <c r="W9" s="193"/>
      <c r="X9" s="193"/>
      <c r="Y9" s="193"/>
      <c r="Z9" s="194"/>
      <c r="AB9" s="190" t="s">
        <v>29</v>
      </c>
      <c r="AC9" s="191"/>
      <c r="AD9" s="12"/>
    </row>
    <row r="10" spans="2:30" ht="16.5" thickBot="1" x14ac:dyDescent="0.3">
      <c r="B10" s="187"/>
      <c r="C10" s="14">
        <f ca="1">TODAY()-1</f>
        <v>46174</v>
      </c>
      <c r="D10" s="64">
        <f ca="1">AVERAGEIF('Powder Data'!B:B,'Current and Forecasted'!C10,'Powder Data'!S:S)</f>
        <v>35.247499999999995</v>
      </c>
      <c r="E10" s="64">
        <f ca="1">AVERAGEIF('Powder Data'!B:B,'Current and Forecasted'!C10,'Powder Data'!W:W)</f>
        <v>33.33</v>
      </c>
      <c r="F10" s="64">
        <f ca="1">AVERAGEIF('Powder Data'!B:B,'Current and Forecasted'!C10,'Powder Data'!Q:Q)</f>
        <v>37.677499999999995</v>
      </c>
      <c r="G10" s="65"/>
      <c r="H10" s="183"/>
      <c r="I10" s="65"/>
      <c r="J10" s="65"/>
      <c r="K10" s="66"/>
      <c r="M10" s="11"/>
      <c r="N10" s="17" t="s">
        <v>5</v>
      </c>
      <c r="O10" s="18">
        <v>0</v>
      </c>
      <c r="P10" s="19">
        <v>18</v>
      </c>
      <c r="Q10" s="19">
        <v>33</v>
      </c>
      <c r="R10" s="19">
        <v>43</v>
      </c>
      <c r="S10" s="20">
        <v>53</v>
      </c>
      <c r="U10" s="21"/>
      <c r="V10" s="192" t="s">
        <v>38</v>
      </c>
      <c r="W10" s="193"/>
      <c r="X10" s="193"/>
      <c r="Y10" s="193"/>
      <c r="Z10" s="194"/>
      <c r="AB10" s="195" t="s">
        <v>39</v>
      </c>
      <c r="AC10" s="196"/>
      <c r="AD10" s="12"/>
    </row>
    <row r="11" spans="2:30" ht="19.899999999999999" customHeight="1" thickBot="1" x14ac:dyDescent="0.3">
      <c r="B11" s="13" t="s">
        <v>40</v>
      </c>
      <c r="C11" s="14">
        <f ca="1">TODAY()</f>
        <v>46175</v>
      </c>
      <c r="D11" s="64">
        <f ca="1">AVERAGEIF('Powder Data'!B:B,'Current and Forecasted'!C11,'Powder Data'!S:S)</f>
        <v>35.042499999999997</v>
      </c>
      <c r="E11" s="64">
        <f ca="1">AVERAGEIF('Powder Data'!B:B,'Current and Forecasted'!C11,'Powder Data'!W:W)</f>
        <v>28.032499999999999</v>
      </c>
      <c r="F11" s="64">
        <f ca="1">AVERAGEIF('Powder Data'!B:B,'Current and Forecasted'!C11,'Powder Data'!Q:Q)</f>
        <v>34.440000000000005</v>
      </c>
      <c r="G11" s="15">
        <f ca="1">INDEX(V$12:Z$16,MATCH($D11,U$12:U$16),MATCH($F11,V$11:Z$11))</f>
        <v>3</v>
      </c>
      <c r="H11" s="183"/>
      <c r="I11" s="15">
        <f ca="1">VLOOKUP(AVERAGE($D9:$D11),AB$11:AC$15,2)</f>
        <v>3</v>
      </c>
      <c r="J11" s="15">
        <f ca="1">INDEX(O$11:S$13,MATCH($E11,N$11:N$13),MATCH($D11,O$10:S$10))</f>
        <v>2</v>
      </c>
      <c r="K11" s="180">
        <f ca="1">MAX(1,VLOOKUP($D11,AB$11:AC$15,2)-IF('Todays Indices'!K$9="No", 1, 0))</f>
        <v>3</v>
      </c>
      <c r="M11" s="22"/>
      <c r="N11" s="23">
        <v>0</v>
      </c>
      <c r="O11" s="24">
        <v>1</v>
      </c>
      <c r="P11" s="25">
        <v>1</v>
      </c>
      <c r="Q11" s="25">
        <v>1</v>
      </c>
      <c r="R11" s="26">
        <v>2</v>
      </c>
      <c r="S11" s="27">
        <v>2</v>
      </c>
      <c r="U11" s="28" t="s">
        <v>41</v>
      </c>
      <c r="V11" s="71">
        <v>0</v>
      </c>
      <c r="W11" s="72">
        <v>9</v>
      </c>
      <c r="X11" s="73">
        <v>25</v>
      </c>
      <c r="Y11" s="73">
        <v>40</v>
      </c>
      <c r="Z11" s="74">
        <v>64</v>
      </c>
      <c r="AB11" s="38">
        <v>0</v>
      </c>
      <c r="AC11" s="34">
        <v>1</v>
      </c>
      <c r="AD11" s="35"/>
    </row>
    <row r="12" spans="2:30" ht="22.9" customHeight="1" x14ac:dyDescent="0.25">
      <c r="B12" s="188" t="s">
        <v>42</v>
      </c>
      <c r="C12" s="14">
        <f ca="1">TODAY()+1</f>
        <v>46176</v>
      </c>
      <c r="D12" s="64">
        <f ca="1">AVERAGEIF('Powder Data'!B:B,'Current and Forecasted'!C12,'Powder Data'!S:S)</f>
        <v>36.152500000000003</v>
      </c>
      <c r="E12" s="64">
        <f ca="1">AVERAGEIF('Powder Data'!B:B,'Current and Forecasted'!C12,'Powder Data'!W:W)</f>
        <v>25.81</v>
      </c>
      <c r="F12" s="64">
        <f ca="1">AVERAGEIF('Powder Data'!B:B,'Current and Forecasted'!C12,'Powder Data'!Q:Q)</f>
        <v>30.602499999999999</v>
      </c>
      <c r="G12" s="15">
        <f ca="1">INDEX(V$12:Z$16,MATCH($D12,U$12:U$16),MATCH($F12,V$11:Z$11))</f>
        <v>3</v>
      </c>
      <c r="H12" s="183"/>
      <c r="I12" s="15">
        <f t="shared" ref="I12:I16" ca="1" si="0">VLOOKUP(AVERAGE($D10:$D12),AB$11:AC$15,2)</f>
        <v>3</v>
      </c>
      <c r="J12" s="15">
        <f t="shared" ref="J12:J16" ca="1" si="1">INDEX(O$11:S$13,MATCH($E12,N$11:N$13),MATCH($D12,O$10:S$10))</f>
        <v>2</v>
      </c>
      <c r="K12" s="180">
        <f ca="1">MAX(1,VLOOKUP($D12,AB$11:AC$15,2)-IF('Todays Indices'!K$9="No", 1, 0))</f>
        <v>3</v>
      </c>
      <c r="M12" s="22"/>
      <c r="N12" s="36">
        <v>25</v>
      </c>
      <c r="O12" s="24">
        <v>1</v>
      </c>
      <c r="P12" s="25">
        <v>1</v>
      </c>
      <c r="Q12" s="26">
        <v>2</v>
      </c>
      <c r="R12" s="26">
        <v>2</v>
      </c>
      <c r="S12" s="37">
        <v>3</v>
      </c>
      <c r="U12" s="38">
        <v>0</v>
      </c>
      <c r="V12" s="75">
        <v>1</v>
      </c>
      <c r="W12" s="75">
        <v>1</v>
      </c>
      <c r="X12" s="76">
        <v>1</v>
      </c>
      <c r="Y12" s="47">
        <v>2</v>
      </c>
      <c r="Z12" s="138">
        <v>2</v>
      </c>
      <c r="AB12" s="46">
        <v>18</v>
      </c>
      <c r="AC12" s="40">
        <v>2</v>
      </c>
      <c r="AD12" s="35"/>
    </row>
    <row r="13" spans="2:30" ht="16.5" thickBot="1" x14ac:dyDescent="0.3">
      <c r="B13" s="188"/>
      <c r="C13" s="14">
        <f ca="1">TODAY()+2</f>
        <v>46177</v>
      </c>
      <c r="D13" s="64">
        <f ca="1">AVERAGEIF('Powder Data'!B:B,'Current and Forecasted'!C13,'Powder Data'!S:S)</f>
        <v>36.119999999999997</v>
      </c>
      <c r="E13" s="64">
        <f ca="1">AVERAGEIF('Powder Data'!B:B,'Current and Forecasted'!C13,'Powder Data'!W:W)</f>
        <v>28.35</v>
      </c>
      <c r="F13" s="64">
        <f ca="1">AVERAGEIF('Powder Data'!B:B,'Current and Forecasted'!C13,'Powder Data'!Q:Q)</f>
        <v>29.092500000000001</v>
      </c>
      <c r="G13" s="15">
        <f t="shared" ref="G13:G17" ca="1" si="2">INDEX(V$12:Z$16,MATCH($D13,U$12:U$16),MATCH($F13,V$11:Z$11))</f>
        <v>3</v>
      </c>
      <c r="H13" s="183"/>
      <c r="I13" s="15">
        <f ca="1">VLOOKUP(AVERAGE($D11:$D13),AB$11:AC$15,2)</f>
        <v>3</v>
      </c>
      <c r="J13" s="15">
        <f ca="1">INDEX(O$11:S$13,MATCH($E13,N$11:N$13),MATCH($D13,O$10:S$10))</f>
        <v>2</v>
      </c>
      <c r="K13" s="180">
        <f ca="1">MAX(1,VLOOKUP($D13,AB$11:AC$15,2)-IF('Todays Indices'!K$9="No", 1, 0))</f>
        <v>3</v>
      </c>
      <c r="M13" s="22"/>
      <c r="N13" s="41">
        <v>37</v>
      </c>
      <c r="O13" s="42">
        <v>1</v>
      </c>
      <c r="P13" s="43">
        <v>2</v>
      </c>
      <c r="Q13" s="26">
        <v>2</v>
      </c>
      <c r="R13" s="44">
        <v>3</v>
      </c>
      <c r="S13" s="45">
        <v>3</v>
      </c>
      <c r="U13" s="46">
        <v>18</v>
      </c>
      <c r="V13" s="75">
        <v>1</v>
      </c>
      <c r="W13" s="47">
        <v>2</v>
      </c>
      <c r="X13" s="47">
        <v>2</v>
      </c>
      <c r="Y13" s="47">
        <v>2</v>
      </c>
      <c r="Z13" s="139">
        <v>3</v>
      </c>
      <c r="AB13" s="46">
        <v>33</v>
      </c>
      <c r="AC13" s="40">
        <v>3</v>
      </c>
      <c r="AD13" s="35"/>
    </row>
    <row r="14" spans="2:30" ht="15.75" x14ac:dyDescent="0.25">
      <c r="B14" s="188"/>
      <c r="C14" s="14">
        <f ca="1">TODAY()+3</f>
        <v>46178</v>
      </c>
      <c r="D14" s="64">
        <f ca="1">AVERAGEIF('Powder Data'!B:B,'Current and Forecasted'!C14,'Powder Data'!S:S)</f>
        <v>39.597499999999997</v>
      </c>
      <c r="E14" s="64">
        <f ca="1">AVERAGEIF('Powder Data'!B:B,'Current and Forecasted'!C14,'Powder Data'!W:W)</f>
        <v>28.545000000000002</v>
      </c>
      <c r="F14" s="64">
        <f ca="1">AVERAGEIF('Powder Data'!B:B,'Current and Forecasted'!C14,'Powder Data'!Q:Q)</f>
        <v>35.387500000000003</v>
      </c>
      <c r="G14" s="15">
        <f t="shared" ca="1" si="2"/>
        <v>3</v>
      </c>
      <c r="H14" s="183"/>
      <c r="I14" s="15">
        <f ca="1">VLOOKUP(AVERAGE($D12:$D14),AB$11:AC$15,2)</f>
        <v>3</v>
      </c>
      <c r="J14" s="15">
        <f t="shared" ca="1" si="1"/>
        <v>2</v>
      </c>
      <c r="K14" s="180">
        <f ca="1">MAX(1,VLOOKUP($D14,AB$11:AC$15,2)-IF('Todays Indices'!K$9="No", 1, 0))</f>
        <v>3</v>
      </c>
      <c r="M14" s="11"/>
      <c r="O14" s="48"/>
      <c r="P14" s="48"/>
      <c r="Q14" s="48"/>
      <c r="R14" s="48"/>
      <c r="S14" s="48"/>
      <c r="U14" s="46">
        <v>33</v>
      </c>
      <c r="V14" s="47">
        <v>2</v>
      </c>
      <c r="W14" s="47">
        <v>2</v>
      </c>
      <c r="X14" s="77">
        <v>3</v>
      </c>
      <c r="Y14" s="77">
        <v>3</v>
      </c>
      <c r="Z14" s="140">
        <v>4</v>
      </c>
      <c r="AB14" s="46">
        <v>43</v>
      </c>
      <c r="AC14" s="40">
        <v>4</v>
      </c>
      <c r="AD14" s="35"/>
    </row>
    <row r="15" spans="2:30" ht="16.5" thickBot="1" x14ac:dyDescent="0.3">
      <c r="B15" s="188"/>
      <c r="C15" s="14">
        <f ca="1">TODAY()+4</f>
        <v>46179</v>
      </c>
      <c r="D15" s="64">
        <f ca="1">AVERAGEIF('Powder Data'!B:B,'Current and Forecasted'!C15,'Powder Data'!S:S)</f>
        <v>43.755000000000003</v>
      </c>
      <c r="E15" s="64">
        <f ca="1">AVERAGEIF('Powder Data'!B:B,'Current and Forecasted'!C15,'Powder Data'!W:W)</f>
        <v>40.1</v>
      </c>
      <c r="F15" s="64">
        <f ca="1">AVERAGEIF('Powder Data'!B:B,'Current and Forecasted'!C15,'Powder Data'!Q:Q)</f>
        <v>59.902500000000003</v>
      </c>
      <c r="G15" s="15">
        <f t="shared" ca="1" si="2"/>
        <v>4</v>
      </c>
      <c r="H15" s="183"/>
      <c r="I15" s="15">
        <f t="shared" ca="1" si="0"/>
        <v>3</v>
      </c>
      <c r="J15" s="15">
        <f t="shared" ca="1" si="1"/>
        <v>3</v>
      </c>
      <c r="K15" s="180">
        <f ca="1">MAX(1,VLOOKUP($D15,AB$11:AC$15,2)-IF('Todays Indices'!K$9="No", 1, 0))</f>
        <v>4</v>
      </c>
      <c r="M15" s="11"/>
      <c r="U15" s="46">
        <v>43</v>
      </c>
      <c r="V15" s="47">
        <v>2</v>
      </c>
      <c r="W15" s="77">
        <v>3</v>
      </c>
      <c r="X15" s="49">
        <v>4</v>
      </c>
      <c r="Y15" s="49">
        <v>4</v>
      </c>
      <c r="Z15" s="141">
        <v>5</v>
      </c>
      <c r="AB15" s="52">
        <v>53</v>
      </c>
      <c r="AC15" s="51">
        <v>5</v>
      </c>
      <c r="AD15" s="35"/>
    </row>
    <row r="16" spans="2:30" ht="16.5" thickBot="1" x14ac:dyDescent="0.3">
      <c r="B16" s="188"/>
      <c r="C16" s="14">
        <f ca="1">TODAY()+5</f>
        <v>46180</v>
      </c>
      <c r="D16" s="64">
        <f ca="1">AVERAGEIF('Powder Data'!B:B,'Current and Forecasted'!C16,'Powder Data'!S:S)</f>
        <v>45.6875</v>
      </c>
      <c r="E16" s="64">
        <f ca="1">AVERAGEIF('Powder Data'!B:B,'Current and Forecasted'!C16,'Powder Data'!W:W)</f>
        <v>42.772499999999994</v>
      </c>
      <c r="F16" s="64">
        <f ca="1">AVERAGEIF('Powder Data'!B:B,'Current and Forecasted'!C16,'Powder Data'!Q:Q)</f>
        <v>52.587500000000006</v>
      </c>
      <c r="G16" s="15">
        <f t="shared" ca="1" si="2"/>
        <v>4</v>
      </c>
      <c r="H16" s="183"/>
      <c r="I16" s="15">
        <f t="shared" ca="1" si="0"/>
        <v>4</v>
      </c>
      <c r="J16" s="15">
        <f t="shared" ca="1" si="1"/>
        <v>3</v>
      </c>
      <c r="K16" s="180">
        <f ca="1">MAX(1,VLOOKUP($D16,AB$11:AC$15,2)-IF('Todays Indices'!K$9="No", 1, 0))</f>
        <v>4</v>
      </c>
      <c r="M16" s="11"/>
      <c r="U16" s="52">
        <v>53</v>
      </c>
      <c r="V16" s="142">
        <v>3</v>
      </c>
      <c r="W16" s="143">
        <v>4</v>
      </c>
      <c r="X16" s="143">
        <v>4</v>
      </c>
      <c r="Y16" s="144">
        <v>5</v>
      </c>
      <c r="Z16" s="145">
        <v>5</v>
      </c>
      <c r="AD16" s="12"/>
    </row>
    <row r="17" spans="2:30" ht="15.6" customHeight="1" thickBot="1" x14ac:dyDescent="0.3">
      <c r="B17" s="189"/>
      <c r="C17" s="14">
        <f ca="1">TODAY()+6</f>
        <v>46181</v>
      </c>
      <c r="D17" s="64">
        <f ca="1">AVERAGEIF('Powder Data'!B:B,'Current and Forecasted'!C17,'Powder Data'!S:S)</f>
        <v>44.649999999999991</v>
      </c>
      <c r="E17" s="64">
        <f ca="1">AVERAGEIF('Powder Data'!B:B,'Current and Forecasted'!C17,'Powder Data'!W:W)</f>
        <v>33.765000000000001</v>
      </c>
      <c r="F17" s="64">
        <f ca="1">AVERAGEIF('Powder Data'!B:B,'Current and Forecasted'!C17,'Powder Data'!Q:Q)</f>
        <v>31.162499999999998</v>
      </c>
      <c r="G17" s="15">
        <f t="shared" ca="1" si="2"/>
        <v>4</v>
      </c>
      <c r="H17" s="184"/>
      <c r="I17" s="15">
        <f ca="1">VLOOKUP(AVERAGE($D15:$D17),AB$11:AC$15,2)</f>
        <v>4</v>
      </c>
      <c r="J17" s="15">
        <f ca="1">INDEX(O$11:S$13,MATCH($E17,N$11:N$13),MATCH($D17,O$10:S$10))</f>
        <v>2</v>
      </c>
      <c r="K17" s="180">
        <f ca="1">MAX(1,VLOOKUP($D17,AB$11:AC$15,2)-IF('Todays Indices'!K$9="No", 1, 0))</f>
        <v>4</v>
      </c>
      <c r="M17" s="53"/>
      <c r="N17" s="54"/>
      <c r="O17" s="54"/>
      <c r="P17" s="54"/>
      <c r="Q17" s="54"/>
      <c r="R17" s="54"/>
      <c r="S17" s="54"/>
      <c r="T17" s="54"/>
      <c r="U17" s="54"/>
      <c r="V17" s="55"/>
      <c r="W17" s="55"/>
      <c r="X17" s="55"/>
      <c r="Y17" s="55"/>
      <c r="Z17" s="55"/>
      <c r="AA17" s="54"/>
      <c r="AB17" s="54"/>
      <c r="AC17" s="54"/>
      <c r="AD17" s="56"/>
    </row>
    <row r="18" spans="2:30" ht="39.75" customHeight="1" thickBot="1" x14ac:dyDescent="0.3">
      <c r="C18" s="6" t="s">
        <v>43</v>
      </c>
      <c r="D18" s="63" t="s">
        <v>4</v>
      </c>
      <c r="E18" s="63" t="s">
        <v>5</v>
      </c>
      <c r="F18" s="63" t="s">
        <v>6</v>
      </c>
      <c r="G18" s="7" t="s">
        <v>30</v>
      </c>
      <c r="H18" s="7" t="s">
        <v>31</v>
      </c>
      <c r="I18" s="8" t="s">
        <v>8</v>
      </c>
      <c r="J18" s="9" t="s">
        <v>9</v>
      </c>
      <c r="K18" s="10" t="s">
        <v>10</v>
      </c>
      <c r="M18" s="57"/>
      <c r="N18" s="58"/>
      <c r="O18" s="58"/>
      <c r="P18" s="58"/>
      <c r="Q18" s="58"/>
      <c r="R18" s="58"/>
      <c r="S18" s="58"/>
      <c r="T18" s="58"/>
      <c r="U18" s="58"/>
      <c r="V18" s="58"/>
      <c r="W18" s="58"/>
      <c r="X18" s="58"/>
      <c r="Y18" s="58"/>
      <c r="Z18" s="58"/>
      <c r="AA18" s="58"/>
      <c r="AB18" s="58"/>
      <c r="AC18" s="58"/>
      <c r="AD18" s="59"/>
    </row>
    <row r="19" spans="2:30" ht="23.25" customHeight="1" thickBot="1" x14ac:dyDescent="0.3">
      <c r="B19" s="185" t="s">
        <v>33</v>
      </c>
      <c r="C19" s="61">
        <f ca="1">TODAY()-3</f>
        <v>46172</v>
      </c>
      <c r="D19" s="64">
        <f ca="1">AVERAGEIF('Platte Data'!B:B,'Current and Forecasted'!C19,'Platte Data'!S:S)</f>
        <v>35.176666666666669</v>
      </c>
      <c r="E19" s="64">
        <f ca="1">AVERAGEIF('Platte Data'!B:B,'Current and Forecasted'!C19,'Platte Data'!W:W)</f>
        <v>34.506666666666668</v>
      </c>
      <c r="F19" s="64">
        <f ca="1">AVERAGEIF('Platte Data'!B:B,'Current and Forecasted'!C19,'Platte Data'!Q:Q)</f>
        <v>24.633333333333336</v>
      </c>
      <c r="G19" s="65"/>
      <c r="H19" s="182">
        <f ca="1">INDEX(V$23:Z$27,MATCH(AVERAGE($D20:$D22),U$23:U$27),MATCH(AVERAGE($F20:$F22),V$22:Z$22))</f>
        <v>3</v>
      </c>
      <c r="I19" s="65"/>
      <c r="J19" s="65"/>
      <c r="K19" s="66"/>
      <c r="M19" s="11"/>
      <c r="N19" s="200" t="s">
        <v>44</v>
      </c>
      <c r="O19" s="201"/>
      <c r="P19" s="201"/>
      <c r="Q19" s="201"/>
      <c r="R19" s="201"/>
      <c r="S19" s="202"/>
      <c r="U19" s="203" t="s">
        <v>45</v>
      </c>
      <c r="V19" s="204"/>
      <c r="W19" s="204"/>
      <c r="X19" s="204"/>
      <c r="Y19" s="204"/>
      <c r="Z19" s="205"/>
      <c r="AB19" s="206" t="s">
        <v>36</v>
      </c>
      <c r="AC19" s="207"/>
      <c r="AD19" s="12"/>
    </row>
    <row r="20" spans="2:30" ht="16.149999999999999" customHeight="1" thickBot="1" x14ac:dyDescent="0.3">
      <c r="B20" s="186"/>
      <c r="C20" s="14">
        <f ca="1">TODAY()-2</f>
        <v>46173</v>
      </c>
      <c r="D20" s="64">
        <f ca="1">AVERAGEIF('Platte Data'!B:B,'Current and Forecasted'!C20,'Platte Data'!S:S)</f>
        <v>35.516666666666673</v>
      </c>
      <c r="E20" s="64">
        <f ca="1">AVERAGEIF('Platte Data'!B:B,'Current and Forecasted'!C20,'Platte Data'!W:W)</f>
        <v>35.153333333333329</v>
      </c>
      <c r="F20" s="64">
        <f ca="1">AVERAGEIF('Platte Data'!B:B,'Current and Forecasted'!C20,'Platte Data'!Q:Q)</f>
        <v>29.306666666666668</v>
      </c>
      <c r="G20" s="65"/>
      <c r="H20" s="183"/>
      <c r="I20" s="65"/>
      <c r="J20" s="65"/>
      <c r="K20" s="66"/>
      <c r="M20" s="11"/>
      <c r="N20" s="16"/>
      <c r="O20" s="197" t="s">
        <v>4</v>
      </c>
      <c r="P20" s="198"/>
      <c r="Q20" s="198"/>
      <c r="R20" s="198"/>
      <c r="S20" s="199"/>
      <c r="U20" s="192" t="s">
        <v>37</v>
      </c>
      <c r="V20" s="193"/>
      <c r="W20" s="193"/>
      <c r="X20" s="193"/>
      <c r="Y20" s="193"/>
      <c r="Z20" s="194"/>
      <c r="AB20" s="190" t="s">
        <v>43</v>
      </c>
      <c r="AC20" s="191"/>
      <c r="AD20" s="12"/>
    </row>
    <row r="21" spans="2:30" ht="16.5" thickBot="1" x14ac:dyDescent="0.3">
      <c r="B21" s="187"/>
      <c r="C21" s="14">
        <f ca="1">TODAY()-1</f>
        <v>46174</v>
      </c>
      <c r="D21" s="64">
        <f ca="1">AVERAGEIF('Platte Data'!B:B,'Current and Forecasted'!C21,'Platte Data'!S:S)</f>
        <v>35.023333333333333</v>
      </c>
      <c r="E21" s="64">
        <f ca="1">AVERAGEIF('Platte Data'!B:B,'Current and Forecasted'!C21,'Platte Data'!W:W)</f>
        <v>34.226666666666667</v>
      </c>
      <c r="F21" s="64">
        <f ca="1">AVERAGEIF('Platte Data'!B:B,'Current and Forecasted'!C21,'Platte Data'!Q:Q)</f>
        <v>35.173333333333332</v>
      </c>
      <c r="G21" s="65"/>
      <c r="H21" s="183"/>
      <c r="I21" s="65"/>
      <c r="J21" s="65"/>
      <c r="K21" s="66"/>
      <c r="M21" s="11"/>
      <c r="N21" s="17" t="s">
        <v>5</v>
      </c>
      <c r="O21" s="18">
        <v>0</v>
      </c>
      <c r="P21" s="19">
        <v>19</v>
      </c>
      <c r="Q21" s="19">
        <v>33</v>
      </c>
      <c r="R21" s="19">
        <v>42</v>
      </c>
      <c r="S21" s="20">
        <v>52</v>
      </c>
      <c r="U21" s="21"/>
      <c r="V21" s="192" t="s">
        <v>38</v>
      </c>
      <c r="W21" s="193"/>
      <c r="X21" s="193"/>
      <c r="Y21" s="193"/>
      <c r="Z21" s="194"/>
      <c r="AB21" s="195" t="s">
        <v>39</v>
      </c>
      <c r="AC21" s="196"/>
      <c r="AD21" s="12"/>
    </row>
    <row r="22" spans="2:30" ht="29.25" thickBot="1" x14ac:dyDescent="0.3">
      <c r="B22" s="13" t="s">
        <v>40</v>
      </c>
      <c r="C22" s="14">
        <f ca="1">TODAY()</f>
        <v>46175</v>
      </c>
      <c r="D22" s="64">
        <f ca="1">AVERAGEIF('Platte Data'!B:B,'Current and Forecasted'!C22,'Platte Data'!S:S)</f>
        <v>36.97</v>
      </c>
      <c r="E22" s="64">
        <f ca="1">AVERAGEIF('Platte Data'!B:B,'Current and Forecasted'!C22,'Platte Data'!W:W)</f>
        <v>33.550000000000004</v>
      </c>
      <c r="F22" s="64">
        <f ca="1">AVERAGEIF('Platte Data'!B:B,'Current and Forecasted'!C22,'Platte Data'!Q:Q)</f>
        <v>45</v>
      </c>
      <c r="G22" s="15">
        <f ca="1">INDEX(V$23:Z$27,MATCH($D22,U$23:U$27),MATCH($F22,V$22:Z$22))</f>
        <v>3</v>
      </c>
      <c r="H22" s="183"/>
      <c r="I22" s="15">
        <f ca="1">VLOOKUP(AVERAGE($D20:$D22),AB$22:AC$26,2)</f>
        <v>3</v>
      </c>
      <c r="J22" s="15">
        <f ca="1">INDEX(O$22:S$24,MATCH($E22,N$22:N$24),MATCH($D22,O$21:S$21))</f>
        <v>2</v>
      </c>
      <c r="K22" s="180">
        <f ca="1">MAX(1,VLOOKUP($D22,AB$22:AC$26,2)-IF('Todays Indices'!K$10="No", 1, 0))</f>
        <v>2</v>
      </c>
      <c r="M22" s="22"/>
      <c r="N22" s="23">
        <v>0</v>
      </c>
      <c r="O22" s="24">
        <v>1</v>
      </c>
      <c r="P22" s="25">
        <v>1</v>
      </c>
      <c r="Q22" s="25">
        <v>1</v>
      </c>
      <c r="R22" s="26">
        <v>2</v>
      </c>
      <c r="S22" s="27">
        <v>2</v>
      </c>
      <c r="U22" s="28" t="s">
        <v>41</v>
      </c>
      <c r="V22" s="29">
        <v>0</v>
      </c>
      <c r="W22" s="30">
        <v>11</v>
      </c>
      <c r="X22" s="31">
        <v>30</v>
      </c>
      <c r="Y22" s="31">
        <v>48</v>
      </c>
      <c r="Z22" s="32">
        <v>69</v>
      </c>
      <c r="AB22" s="33">
        <v>0</v>
      </c>
      <c r="AC22" s="34">
        <v>1</v>
      </c>
      <c r="AD22" s="35"/>
    </row>
    <row r="23" spans="2:30" ht="15.75" x14ac:dyDescent="0.25">
      <c r="B23" s="188" t="s">
        <v>42</v>
      </c>
      <c r="C23" s="14">
        <f ca="1">TODAY()+1</f>
        <v>46176</v>
      </c>
      <c r="D23" s="64">
        <f ca="1">AVERAGEIF('Platte Data'!B:B,'Current and Forecasted'!C23,'Platte Data'!S:S)</f>
        <v>38.293333333333329</v>
      </c>
      <c r="E23" s="64">
        <f ca="1">AVERAGEIF('Platte Data'!B:B,'Current and Forecasted'!C23,'Platte Data'!W:W)</f>
        <v>29.743333333333329</v>
      </c>
      <c r="F23" s="64">
        <f ca="1">AVERAGEIF('Platte Data'!B:B,'Current and Forecasted'!C23,'Platte Data'!Q:Q)</f>
        <v>45.483333333333327</v>
      </c>
      <c r="G23" s="15">
        <f t="shared" ref="G23:G28" ca="1" si="3">INDEX(V$23:Z$27,MATCH($D23,U$23:U$27),MATCH($F23,V$22:Z$22))</f>
        <v>3</v>
      </c>
      <c r="H23" s="183"/>
      <c r="I23" s="15">
        <f t="shared" ref="I23:I27" ca="1" si="4">VLOOKUP(AVERAGE($D21:$D23),AB$22:AC$26,2)</f>
        <v>3</v>
      </c>
      <c r="J23" s="15">
        <f t="shared" ref="J23:J27" ca="1" si="5">INDEX(O$22:S$24,MATCH($E23,N$22:N$24),MATCH($D23,O$21:S$21))</f>
        <v>2</v>
      </c>
      <c r="K23" s="180">
        <f ca="1">MAX(1,VLOOKUP($D23,AB$22:AC$26,2)-IF('Todays Indices'!K$10="No", 1, 0))</f>
        <v>2</v>
      </c>
      <c r="M23" s="22"/>
      <c r="N23" s="36">
        <v>28</v>
      </c>
      <c r="O23" s="24">
        <v>1</v>
      </c>
      <c r="P23" s="25">
        <v>1</v>
      </c>
      <c r="Q23" s="26">
        <v>2</v>
      </c>
      <c r="R23" s="26">
        <v>2</v>
      </c>
      <c r="S23" s="37">
        <v>3</v>
      </c>
      <c r="U23" s="33">
        <v>0</v>
      </c>
      <c r="V23" s="75">
        <v>1</v>
      </c>
      <c r="W23" s="75">
        <v>1</v>
      </c>
      <c r="X23" s="76">
        <v>1</v>
      </c>
      <c r="Y23" s="47">
        <v>2</v>
      </c>
      <c r="Z23" s="138">
        <v>2</v>
      </c>
      <c r="AB23" s="39">
        <v>19</v>
      </c>
      <c r="AC23" s="40">
        <v>2</v>
      </c>
      <c r="AD23" s="35"/>
    </row>
    <row r="24" spans="2:30" ht="16.5" thickBot="1" x14ac:dyDescent="0.3">
      <c r="B24" s="188"/>
      <c r="C24" s="14">
        <f ca="1">TODAY()+2</f>
        <v>46177</v>
      </c>
      <c r="D24" s="64">
        <f ca="1">AVERAGEIF('Platte Data'!B:B,'Current and Forecasted'!C24,'Platte Data'!S:S)</f>
        <v>39.573333333333331</v>
      </c>
      <c r="E24" s="64">
        <f ca="1">AVERAGEIF('Platte Data'!B:B,'Current and Forecasted'!C24,'Platte Data'!W:W)</f>
        <v>34.733333333333334</v>
      </c>
      <c r="F24" s="64">
        <f ca="1">AVERAGEIF('Platte Data'!B:B,'Current and Forecasted'!C24,'Platte Data'!Q:Q)</f>
        <v>48.53</v>
      </c>
      <c r="G24" s="15">
        <f t="shared" ca="1" si="3"/>
        <v>3</v>
      </c>
      <c r="H24" s="183"/>
      <c r="I24" s="15">
        <f ca="1">VLOOKUP(AVERAGE($D22:$D24),AB$22:AC$26,2)</f>
        <v>3</v>
      </c>
      <c r="J24" s="15">
        <f t="shared" ca="1" si="5"/>
        <v>2</v>
      </c>
      <c r="K24" s="180">
        <f ca="1">MAX(1,VLOOKUP($D24,AB$22:AC$26,2)-IF('Todays Indices'!K$10="No", 1, 0))</f>
        <v>2</v>
      </c>
      <c r="M24" s="22"/>
      <c r="N24" s="41">
        <v>42</v>
      </c>
      <c r="O24" s="42">
        <v>1</v>
      </c>
      <c r="P24" s="43">
        <v>2</v>
      </c>
      <c r="Q24" s="26">
        <v>2</v>
      </c>
      <c r="R24" s="44">
        <v>3</v>
      </c>
      <c r="S24" s="45">
        <v>3</v>
      </c>
      <c r="U24" s="39">
        <v>19</v>
      </c>
      <c r="V24" s="75">
        <v>1</v>
      </c>
      <c r="W24" s="47">
        <v>2</v>
      </c>
      <c r="X24" s="47">
        <v>2</v>
      </c>
      <c r="Y24" s="47">
        <v>2</v>
      </c>
      <c r="Z24" s="139">
        <v>3</v>
      </c>
      <c r="AB24" s="39">
        <v>33</v>
      </c>
      <c r="AC24" s="40">
        <v>3</v>
      </c>
      <c r="AD24" s="35"/>
    </row>
    <row r="25" spans="2:30" ht="15.75" x14ac:dyDescent="0.25">
      <c r="B25" s="188"/>
      <c r="C25" s="14">
        <f ca="1">TODAY()+3</f>
        <v>46178</v>
      </c>
      <c r="D25" s="64">
        <f ca="1">AVERAGEIF('Platte Data'!B:B,'Current and Forecasted'!C25,'Platte Data'!S:S)</f>
        <v>41.663333333333334</v>
      </c>
      <c r="E25" s="64">
        <f ca="1">AVERAGEIF('Platte Data'!B:B,'Current and Forecasted'!C25,'Platte Data'!W:W)</f>
        <v>30.22</v>
      </c>
      <c r="F25" s="64">
        <f ca="1">AVERAGEIF('Platte Data'!B:B,'Current and Forecasted'!C25,'Platte Data'!Q:Q)</f>
        <v>44.293333333333329</v>
      </c>
      <c r="G25" s="15">
        <f ca="1">INDEX(V$23:Z$27,MATCH($D25,U$23:U$27),MATCH($F25,V$22:Z$22))</f>
        <v>3</v>
      </c>
      <c r="H25" s="183"/>
      <c r="I25" s="15">
        <f t="shared" ca="1" si="4"/>
        <v>3</v>
      </c>
      <c r="J25" s="15">
        <f t="shared" ca="1" si="5"/>
        <v>2</v>
      </c>
      <c r="K25" s="180">
        <f ca="1">MAX(1,VLOOKUP($D25,AB$22:AC$26,2)-IF('Todays Indices'!K$10="No", 1, 0))</f>
        <v>2</v>
      </c>
      <c r="M25" s="11"/>
      <c r="O25" s="48"/>
      <c r="P25" s="48"/>
      <c r="Q25" s="48"/>
      <c r="R25" s="48"/>
      <c r="S25" s="48"/>
      <c r="U25" s="39">
        <v>33</v>
      </c>
      <c r="V25" s="47">
        <v>2</v>
      </c>
      <c r="W25" s="47">
        <v>2</v>
      </c>
      <c r="X25" s="77">
        <v>3</v>
      </c>
      <c r="Y25" s="77">
        <v>3</v>
      </c>
      <c r="Z25" s="140">
        <v>4</v>
      </c>
      <c r="AB25" s="39">
        <v>42</v>
      </c>
      <c r="AC25" s="40">
        <v>4</v>
      </c>
      <c r="AD25" s="35"/>
    </row>
    <row r="26" spans="2:30" ht="16.5" thickBot="1" x14ac:dyDescent="0.3">
      <c r="B26" s="188"/>
      <c r="C26" s="14">
        <f ca="1">TODAY()+4</f>
        <v>46179</v>
      </c>
      <c r="D26" s="64">
        <f ca="1">AVERAGEIF('Platte Data'!B:B,'Current and Forecasted'!C26,'Platte Data'!S:S)</f>
        <v>45.09</v>
      </c>
      <c r="E26" s="64">
        <f ca="1">AVERAGEIF('Platte Data'!B:B,'Current and Forecasted'!C26,'Platte Data'!W:W)</f>
        <v>38.909999999999997</v>
      </c>
      <c r="F26" s="64">
        <f ca="1">AVERAGEIF('Platte Data'!B:B,'Current and Forecasted'!C26,'Platte Data'!Q:Q)</f>
        <v>63.206666666666671</v>
      </c>
      <c r="G26" s="15">
        <f t="shared" ca="1" si="3"/>
        <v>4</v>
      </c>
      <c r="H26" s="183"/>
      <c r="I26" s="15">
        <f ca="1">VLOOKUP(AVERAGE($D24:$D26),AB$22:AC$26,2)</f>
        <v>4</v>
      </c>
      <c r="J26" s="15">
        <f t="shared" ca="1" si="5"/>
        <v>2</v>
      </c>
      <c r="K26" s="180">
        <f ca="1">MAX(1,VLOOKUP($D26,AB$22:AC$26,2)-IF('Todays Indices'!K$10="No", 1, 0))</f>
        <v>3</v>
      </c>
      <c r="M26" s="11"/>
      <c r="U26" s="39">
        <v>42</v>
      </c>
      <c r="V26" s="47">
        <v>2</v>
      </c>
      <c r="W26" s="77">
        <v>3</v>
      </c>
      <c r="X26" s="49">
        <v>4</v>
      </c>
      <c r="Y26" s="49">
        <v>4</v>
      </c>
      <c r="Z26" s="141">
        <v>5</v>
      </c>
      <c r="AB26" s="50">
        <v>52</v>
      </c>
      <c r="AC26" s="51">
        <v>5</v>
      </c>
      <c r="AD26" s="35"/>
    </row>
    <row r="27" spans="2:30" ht="16.5" thickBot="1" x14ac:dyDescent="0.3">
      <c r="B27" s="188"/>
      <c r="C27" s="14">
        <f ca="1">TODAY()+5</f>
        <v>46180</v>
      </c>
      <c r="D27" s="64">
        <f ca="1">AVERAGEIF('Platte Data'!B:B,'Current and Forecasted'!C27,'Platte Data'!S:S)</f>
        <v>47.126666666666665</v>
      </c>
      <c r="E27" s="64">
        <f ca="1">AVERAGEIF('Platte Data'!B:B,'Current and Forecasted'!C27,'Platte Data'!W:W)</f>
        <v>43.966666666666669</v>
      </c>
      <c r="F27" s="64">
        <f ca="1">AVERAGEIF('Platte Data'!B:B,'Current and Forecasted'!C27,'Platte Data'!Q:Q)</f>
        <v>56.57</v>
      </c>
      <c r="G27" s="15">
        <f t="shared" ca="1" si="3"/>
        <v>4</v>
      </c>
      <c r="H27" s="183"/>
      <c r="I27" s="15">
        <f t="shared" ca="1" si="4"/>
        <v>4</v>
      </c>
      <c r="J27" s="15">
        <f t="shared" ca="1" si="5"/>
        <v>3</v>
      </c>
      <c r="K27" s="180">
        <f ca="1">MAX(1,VLOOKUP($D27,AB$22:AC$26,2)-IF('Todays Indices'!K$10="No", 1, 0))</f>
        <v>3</v>
      </c>
      <c r="M27" s="11"/>
      <c r="U27" s="50">
        <v>52</v>
      </c>
      <c r="V27" s="142">
        <v>3</v>
      </c>
      <c r="W27" s="143">
        <v>4</v>
      </c>
      <c r="X27" s="143">
        <v>4</v>
      </c>
      <c r="Y27" s="144">
        <v>5</v>
      </c>
      <c r="Z27" s="145">
        <v>5</v>
      </c>
      <c r="AD27" s="12"/>
    </row>
    <row r="28" spans="2:30" ht="16.5" thickBot="1" x14ac:dyDescent="0.3">
      <c r="B28" s="189"/>
      <c r="C28" s="14">
        <f ca="1">TODAY()+6</f>
        <v>46181</v>
      </c>
      <c r="D28" s="64">
        <f ca="1">AVERAGEIF('Platte Data'!B:B,'Current and Forecasted'!C28,'Platte Data'!S:S)</f>
        <v>45.41</v>
      </c>
      <c r="E28" s="64">
        <f ca="1">AVERAGEIF('Platte Data'!B:B,'Current and Forecasted'!C28,'Platte Data'!W:W)</f>
        <v>35.726666666666667</v>
      </c>
      <c r="F28" s="64">
        <f ca="1">AVERAGEIF('Platte Data'!B:B,'Current and Forecasted'!C28,'Platte Data'!Q:Q)</f>
        <v>33.126666666666665</v>
      </c>
      <c r="G28" s="15">
        <f t="shared" ca="1" si="3"/>
        <v>4</v>
      </c>
      <c r="H28" s="184"/>
      <c r="I28" s="15">
        <f ca="1">VLOOKUP(AVERAGE($D26:$D28),AB$22:AC$26,2)</f>
        <v>4</v>
      </c>
      <c r="J28" s="15">
        <f ca="1">INDEX(O$22:S$24,MATCH($E28,N$22:N$24),MATCH($D28,O$21:S$21))</f>
        <v>2</v>
      </c>
      <c r="K28" s="180">
        <f ca="1">MAX(1,VLOOKUP($D28,AB$22:AC$26,2)-IF('Todays Indices'!K$10="No", 1, 0))</f>
        <v>3</v>
      </c>
      <c r="M28" s="53"/>
      <c r="N28" s="54"/>
      <c r="O28" s="54"/>
      <c r="P28" s="54"/>
      <c r="Q28" s="54"/>
      <c r="R28" s="54"/>
      <c r="S28" s="54"/>
      <c r="T28" s="54"/>
      <c r="U28" s="54"/>
      <c r="V28" s="55"/>
      <c r="W28" s="55"/>
      <c r="X28" s="55"/>
      <c r="Y28" s="55"/>
      <c r="Z28" s="55"/>
      <c r="AA28" s="54"/>
      <c r="AB28" s="54"/>
      <c r="AC28" s="54"/>
      <c r="AD28" s="56"/>
    </row>
    <row r="29" spans="2:30" ht="50.25" customHeight="1" thickBot="1" x14ac:dyDescent="0.3">
      <c r="C29" s="6" t="s">
        <v>46</v>
      </c>
      <c r="D29" s="63" t="s">
        <v>4</v>
      </c>
      <c r="E29" s="63" t="s">
        <v>5</v>
      </c>
      <c r="F29" s="63" t="s">
        <v>6</v>
      </c>
      <c r="G29" s="7" t="s">
        <v>30</v>
      </c>
      <c r="H29" s="7" t="s">
        <v>31</v>
      </c>
      <c r="I29" s="8" t="s">
        <v>8</v>
      </c>
      <c r="J29" s="9" t="s">
        <v>9</v>
      </c>
      <c r="K29" s="10" t="s">
        <v>10</v>
      </c>
      <c r="M29" s="57"/>
      <c r="N29" s="58"/>
      <c r="O29" s="58"/>
      <c r="P29" s="58"/>
      <c r="Q29" s="58"/>
      <c r="R29" s="58"/>
      <c r="S29" s="58"/>
      <c r="T29" s="58"/>
      <c r="U29" s="58"/>
      <c r="V29" s="58"/>
      <c r="W29" s="58"/>
      <c r="X29" s="58"/>
      <c r="Y29" s="58"/>
      <c r="Z29" s="58"/>
      <c r="AA29" s="58"/>
      <c r="AB29" s="58"/>
      <c r="AC29" s="58"/>
      <c r="AD29" s="59"/>
    </row>
    <row r="30" spans="2:30" ht="23.25" customHeight="1" thickBot="1" x14ac:dyDescent="0.3">
      <c r="B30" s="185" t="s">
        <v>33</v>
      </c>
      <c r="C30" s="61">
        <f ca="1">TODAY()-3</f>
        <v>46172</v>
      </c>
      <c r="D30" s="64">
        <f ca="1">AVERAGEIF('West Data'!B:B,'Current and Forecasted'!C30,'West Data'!S:S)</f>
        <v>29.805</v>
      </c>
      <c r="E30" s="64">
        <f ca="1">AVERAGEIF('West Data'!B:B,'Current and Forecasted'!C30,'West Data'!W:W)</f>
        <v>27.517499999999998</v>
      </c>
      <c r="F30" s="64">
        <f ca="1">AVERAGEIF('West Data'!B:B,'Current and Forecasted'!C30,'West Data'!Q:Q)</f>
        <v>9.6399999999999988</v>
      </c>
      <c r="G30" s="65"/>
      <c r="H30" s="182">
        <f ca="1">INDEX(V34:Z$38,MATCH(AVERAGE($D31:$D33),U$34:U$38),MATCH(AVERAGE($F31:$F33),V$33:Z$33))</f>
        <v>2</v>
      </c>
      <c r="I30" s="65"/>
      <c r="J30" s="65"/>
      <c r="K30" s="66"/>
      <c r="M30" s="11"/>
      <c r="N30" s="200" t="s">
        <v>47</v>
      </c>
      <c r="O30" s="201"/>
      <c r="P30" s="201"/>
      <c r="Q30" s="201"/>
      <c r="R30" s="201"/>
      <c r="S30" s="202"/>
      <c r="U30" s="203" t="s">
        <v>48</v>
      </c>
      <c r="V30" s="204"/>
      <c r="W30" s="204"/>
      <c r="X30" s="204"/>
      <c r="Y30" s="204"/>
      <c r="Z30" s="205"/>
      <c r="AB30" s="206" t="s">
        <v>36</v>
      </c>
      <c r="AC30" s="207"/>
      <c r="AD30" s="12"/>
    </row>
    <row r="31" spans="2:30" ht="16.149999999999999" customHeight="1" thickBot="1" x14ac:dyDescent="0.3">
      <c r="B31" s="186"/>
      <c r="C31" s="14">
        <f ca="1">TODAY()-2</f>
        <v>46173</v>
      </c>
      <c r="D31" s="64">
        <f ca="1">AVERAGEIF('West Data'!B:B,'Current and Forecasted'!C31,'West Data'!S:S)</f>
        <v>34.04</v>
      </c>
      <c r="E31" s="64">
        <f ca="1">AVERAGEIF('West Data'!B:B,'Current and Forecasted'!C31,'West Data'!W:W)</f>
        <v>35.577500000000001</v>
      </c>
      <c r="F31" s="64">
        <f ca="1">AVERAGEIF('West Data'!B:B,'Current and Forecasted'!C31,'West Data'!Q:Q)</f>
        <v>38.924999999999997</v>
      </c>
      <c r="G31" s="65"/>
      <c r="H31" s="183"/>
      <c r="I31" s="65"/>
      <c r="J31" s="65"/>
      <c r="K31" s="66"/>
      <c r="M31" s="11"/>
      <c r="N31" s="16"/>
      <c r="O31" s="197" t="s">
        <v>4</v>
      </c>
      <c r="P31" s="198"/>
      <c r="Q31" s="198"/>
      <c r="R31" s="198"/>
      <c r="S31" s="199"/>
      <c r="U31" s="192" t="s">
        <v>37</v>
      </c>
      <c r="V31" s="193"/>
      <c r="W31" s="193"/>
      <c r="X31" s="193"/>
      <c r="Y31" s="193"/>
      <c r="Z31" s="194"/>
      <c r="AB31" s="190" t="s">
        <v>46</v>
      </c>
      <c r="AC31" s="191"/>
      <c r="AD31" s="12"/>
    </row>
    <row r="32" spans="2:30" ht="16.5" thickBot="1" x14ac:dyDescent="0.3">
      <c r="B32" s="187"/>
      <c r="C32" s="14">
        <f ca="1">TODAY()-1</f>
        <v>46174</v>
      </c>
      <c r="D32" s="64">
        <f ca="1">AVERAGEIF('West Data'!B:B,'Current and Forecasted'!C32,'West Data'!S:S)</f>
        <v>36.07</v>
      </c>
      <c r="E32" s="64">
        <f ca="1">AVERAGEIF('West Data'!B:B,'Current and Forecasted'!C32,'West Data'!W:W)</f>
        <v>37.387500000000003</v>
      </c>
      <c r="F32" s="64">
        <f ca="1">AVERAGEIF('West Data'!B:B,'Current and Forecasted'!C32,'West Data'!Q:Q)</f>
        <v>45.6</v>
      </c>
      <c r="G32" s="65"/>
      <c r="H32" s="183"/>
      <c r="I32" s="65"/>
      <c r="J32" s="65"/>
      <c r="K32" s="66"/>
      <c r="M32" s="11"/>
      <c r="N32" s="17" t="s">
        <v>5</v>
      </c>
      <c r="O32" s="18">
        <v>0</v>
      </c>
      <c r="P32" s="19">
        <v>19</v>
      </c>
      <c r="Q32" s="19">
        <v>37</v>
      </c>
      <c r="R32" s="19">
        <v>50</v>
      </c>
      <c r="S32" s="20">
        <v>60</v>
      </c>
      <c r="U32" s="21"/>
      <c r="V32" s="192" t="s">
        <v>38</v>
      </c>
      <c r="W32" s="193"/>
      <c r="X32" s="193"/>
      <c r="Y32" s="193"/>
      <c r="Z32" s="194"/>
      <c r="AB32" s="195" t="s">
        <v>39</v>
      </c>
      <c r="AC32" s="196"/>
      <c r="AD32" s="12"/>
    </row>
    <row r="33" spans="2:30" ht="29.25" thickBot="1" x14ac:dyDescent="0.3">
      <c r="B33" s="13" t="s">
        <v>40</v>
      </c>
      <c r="C33" s="14">
        <f ca="1">TODAY()</f>
        <v>46175</v>
      </c>
      <c r="D33" s="64">
        <f ca="1">AVERAGEIF('West Data'!B:B,'Current and Forecasted'!C33,'West Data'!S:S)</f>
        <v>38.107500000000002</v>
      </c>
      <c r="E33" s="64">
        <f ca="1">AVERAGEIF('West Data'!B:B,'Current and Forecasted'!C33,'West Data'!W:W)</f>
        <v>35.704999999999998</v>
      </c>
      <c r="F33" s="64">
        <f ca="1">AVERAGEIF('West Data'!B:B,'Current and Forecasted'!C33,'West Data'!Q:Q)</f>
        <v>53.522500000000001</v>
      </c>
      <c r="G33" s="15">
        <f ca="1">INDEX(V$34:Z$38,MATCH($D33,U$34:U$38),MATCH($F33,V$33:Z$33))</f>
        <v>3</v>
      </c>
      <c r="H33" s="183"/>
      <c r="I33" s="15">
        <f ca="1">VLOOKUP(AVERAGE($D31:$D33),AB$33:AC$37,2)</f>
        <v>2</v>
      </c>
      <c r="J33" s="15">
        <f ca="1">INDEX(O$33:S$35,MATCH($E33,N$33:N$35),MATCH($D33,O$32:S$32))</f>
        <v>2</v>
      </c>
      <c r="K33" s="180">
        <f ca="1">MAX(1,VLOOKUP($D33,AB$33:AC$37,2)-IF('Todays Indices'!K$11="No", 1, 0))</f>
        <v>2</v>
      </c>
      <c r="M33" s="22"/>
      <c r="N33" s="23">
        <v>0</v>
      </c>
      <c r="O33" s="24">
        <v>1</v>
      </c>
      <c r="P33" s="25">
        <v>1</v>
      </c>
      <c r="Q33" s="25">
        <v>1</v>
      </c>
      <c r="R33" s="26">
        <v>2</v>
      </c>
      <c r="S33" s="27">
        <v>2</v>
      </c>
      <c r="U33" s="28" t="s">
        <v>41</v>
      </c>
      <c r="V33" s="29">
        <v>0</v>
      </c>
      <c r="W33" s="30">
        <v>9</v>
      </c>
      <c r="X33" s="31">
        <v>38</v>
      </c>
      <c r="Y33" s="31">
        <v>60</v>
      </c>
      <c r="Z33" s="32">
        <v>71</v>
      </c>
      <c r="AB33" s="38">
        <v>0</v>
      </c>
      <c r="AC33" s="34">
        <v>1</v>
      </c>
      <c r="AD33" s="35"/>
    </row>
    <row r="34" spans="2:30" ht="15.75" x14ac:dyDescent="0.25">
      <c r="B34" s="188" t="s">
        <v>42</v>
      </c>
      <c r="C34" s="14">
        <f ca="1">TODAY()+1</f>
        <v>46176</v>
      </c>
      <c r="D34" s="64">
        <f ca="1">AVERAGEIF('West Data'!B:B,'Current and Forecasted'!C34,'West Data'!S:S)</f>
        <v>40.284999999999997</v>
      </c>
      <c r="E34" s="64">
        <f ca="1">AVERAGEIF('West Data'!B:B,'Current and Forecasted'!C34,'West Data'!W:W)</f>
        <v>35.155000000000001</v>
      </c>
      <c r="F34" s="64">
        <f ca="1">AVERAGEIF('West Data'!B:B,'Current and Forecasted'!C34,'West Data'!Q:Q)</f>
        <v>57.185000000000002</v>
      </c>
      <c r="G34" s="15">
        <f t="shared" ref="G34:G39" ca="1" si="6">INDEX(V$34:Z$38,MATCH($D34,U$34:U$38),MATCH($F34,V$33:Z$33))</f>
        <v>3</v>
      </c>
      <c r="H34" s="183"/>
      <c r="I34" s="15">
        <f ca="1">VLOOKUP(AVERAGE($D32:$D34),AB$33:AC$37,2)</f>
        <v>3</v>
      </c>
      <c r="J34" s="15">
        <f ca="1">INDEX(O$33:S$35,MATCH($E34,N$33:N$35),MATCH($D34,O$32:S$32))</f>
        <v>2</v>
      </c>
      <c r="K34" s="180">
        <f ca="1">MAX(1,VLOOKUP($D34,AB$33:AC$37,2)-IF('Todays Indices'!K$11="No", 1, 0))</f>
        <v>2</v>
      </c>
      <c r="M34" s="22"/>
      <c r="N34" s="36">
        <v>33</v>
      </c>
      <c r="O34" s="24">
        <v>1</v>
      </c>
      <c r="P34" s="25">
        <v>1</v>
      </c>
      <c r="Q34" s="26">
        <v>2</v>
      </c>
      <c r="R34" s="26">
        <v>2</v>
      </c>
      <c r="S34" s="37">
        <v>3</v>
      </c>
      <c r="U34" s="38">
        <v>0</v>
      </c>
      <c r="V34" s="75">
        <v>1</v>
      </c>
      <c r="W34" s="75">
        <v>1</v>
      </c>
      <c r="X34" s="76">
        <v>1</v>
      </c>
      <c r="Y34" s="47">
        <v>2</v>
      </c>
      <c r="Z34" s="138">
        <v>2</v>
      </c>
      <c r="AB34" s="46">
        <v>19</v>
      </c>
      <c r="AC34" s="40">
        <v>2</v>
      </c>
      <c r="AD34" s="35"/>
    </row>
    <row r="35" spans="2:30" ht="16.5" thickBot="1" x14ac:dyDescent="0.3">
      <c r="B35" s="188"/>
      <c r="C35" s="14">
        <f ca="1">TODAY()+2</f>
        <v>46177</v>
      </c>
      <c r="D35" s="64">
        <f ca="1">AVERAGEIF('West Data'!B:B,'Current and Forecasted'!C35,'West Data'!S:S)</f>
        <v>42.627499999999998</v>
      </c>
      <c r="E35" s="64">
        <f ca="1">AVERAGEIF('West Data'!B:B,'Current and Forecasted'!C35,'West Data'!W:W)</f>
        <v>44.8</v>
      </c>
      <c r="F35" s="64">
        <f ca="1">AVERAGEIF('West Data'!B:B,'Current and Forecasted'!C35,'West Data'!Q:Q)</f>
        <v>61.36</v>
      </c>
      <c r="G35" s="15">
        <f t="shared" ca="1" si="6"/>
        <v>3</v>
      </c>
      <c r="H35" s="183"/>
      <c r="I35" s="15">
        <f t="shared" ref="I35:I39" ca="1" si="7">VLOOKUP(AVERAGE($D33:$D35),AB$33:AC$37,2)</f>
        <v>3</v>
      </c>
      <c r="J35" s="15">
        <f ca="1">INDEX(O$33:S$35,MATCH($E35,N$33:N$35),MATCH($D35,O$32:S$32))</f>
        <v>2</v>
      </c>
      <c r="K35" s="180">
        <f ca="1">MAX(1,VLOOKUP($D35,AB$33:AC$37,2)-IF('Todays Indices'!K$11="No", 1, 0))</f>
        <v>2</v>
      </c>
      <c r="M35" s="22"/>
      <c r="N35" s="41">
        <v>44</v>
      </c>
      <c r="O35" s="42">
        <v>1</v>
      </c>
      <c r="P35" s="43">
        <v>2</v>
      </c>
      <c r="Q35" s="26">
        <v>2</v>
      </c>
      <c r="R35" s="44">
        <v>3</v>
      </c>
      <c r="S35" s="45">
        <v>3</v>
      </c>
      <c r="U35" s="46">
        <v>19</v>
      </c>
      <c r="V35" s="75">
        <v>1</v>
      </c>
      <c r="W35" s="47">
        <v>2</v>
      </c>
      <c r="X35" s="47">
        <v>2</v>
      </c>
      <c r="Y35" s="47">
        <v>2</v>
      </c>
      <c r="Z35" s="139">
        <v>3</v>
      </c>
      <c r="AB35" s="46">
        <v>37</v>
      </c>
      <c r="AC35" s="40">
        <v>3</v>
      </c>
      <c r="AD35" s="35"/>
    </row>
    <row r="36" spans="2:30" ht="15.75" x14ac:dyDescent="0.25">
      <c r="B36" s="188"/>
      <c r="C36" s="14">
        <f ca="1">TODAY()+3</f>
        <v>46178</v>
      </c>
      <c r="D36" s="64">
        <f ca="1">AVERAGEIF('West Data'!B:B,'Current and Forecasted'!C36,'West Data'!S:S)</f>
        <v>44.462500000000006</v>
      </c>
      <c r="E36" s="64">
        <f ca="1">AVERAGEIF('West Data'!B:B,'Current and Forecasted'!C36,'West Data'!W:W)</f>
        <v>39.292499999999997</v>
      </c>
      <c r="F36" s="64">
        <f ca="1">AVERAGEIF('West Data'!B:B,'Current and Forecasted'!C36,'West Data'!Q:Q)</f>
        <v>60.644999999999996</v>
      </c>
      <c r="G36" s="15">
        <f t="shared" ca="1" si="6"/>
        <v>3</v>
      </c>
      <c r="H36" s="183"/>
      <c r="I36" s="15">
        <f t="shared" ca="1" si="7"/>
        <v>3</v>
      </c>
      <c r="J36" s="15">
        <f t="shared" ref="J36:J38" ca="1" si="8">INDEX(O$33:S$35,MATCH($E36,N$33:N$35),MATCH($D36,O$32:S$32))</f>
        <v>2</v>
      </c>
      <c r="K36" s="180">
        <f ca="1">MAX(1,VLOOKUP($D36,AB$33:AC$37,2)-IF('Todays Indices'!K$11="No", 1, 0))</f>
        <v>2</v>
      </c>
      <c r="M36" s="11"/>
      <c r="O36" s="48"/>
      <c r="P36" s="48"/>
      <c r="Q36" s="48"/>
      <c r="R36" s="48"/>
      <c r="S36" s="48"/>
      <c r="U36" s="46">
        <v>37</v>
      </c>
      <c r="V36" s="47">
        <v>2</v>
      </c>
      <c r="W36" s="47">
        <v>2</v>
      </c>
      <c r="X36" s="77">
        <v>3</v>
      </c>
      <c r="Y36" s="77">
        <v>3</v>
      </c>
      <c r="Z36" s="140">
        <v>4</v>
      </c>
      <c r="AB36" s="46">
        <v>50</v>
      </c>
      <c r="AC36" s="40">
        <v>4</v>
      </c>
      <c r="AD36" s="35"/>
    </row>
    <row r="37" spans="2:30" ht="16.5" thickBot="1" x14ac:dyDescent="0.3">
      <c r="B37" s="188"/>
      <c r="C37" s="14">
        <f ca="1">TODAY()+4</f>
        <v>46179</v>
      </c>
      <c r="D37" s="64">
        <f ca="1">AVERAGEIF('West Data'!B:B,'Current and Forecasted'!C37,'West Data'!S:S)</f>
        <v>47.242500000000007</v>
      </c>
      <c r="E37" s="64">
        <f ca="1">AVERAGEIF('West Data'!B:B,'Current and Forecasted'!C37,'West Data'!W:W)</f>
        <v>42.947499999999998</v>
      </c>
      <c r="F37" s="64">
        <f ca="1">AVERAGEIF('West Data'!B:B,'Current and Forecasted'!C37,'West Data'!Q:Q)</f>
        <v>69.757499999999993</v>
      </c>
      <c r="G37" s="15">
        <f t="shared" ca="1" si="6"/>
        <v>3</v>
      </c>
      <c r="H37" s="183"/>
      <c r="I37" s="15">
        <f t="shared" ca="1" si="7"/>
        <v>3</v>
      </c>
      <c r="J37" s="15">
        <f t="shared" ca="1" si="8"/>
        <v>2</v>
      </c>
      <c r="K37" s="180">
        <f ca="1">MAX(1,VLOOKUP($D37,AB$33:AC$37,2)-IF('Todays Indices'!K$11="No", 1, 0))</f>
        <v>2</v>
      </c>
      <c r="M37" s="11"/>
      <c r="U37" s="46">
        <v>50</v>
      </c>
      <c r="V37" s="47">
        <v>2</v>
      </c>
      <c r="W37" s="77">
        <v>3</v>
      </c>
      <c r="X37" s="49">
        <v>4</v>
      </c>
      <c r="Y37" s="49">
        <v>4</v>
      </c>
      <c r="Z37" s="141">
        <v>5</v>
      </c>
      <c r="AB37" s="52">
        <v>60</v>
      </c>
      <c r="AC37" s="51">
        <v>5</v>
      </c>
      <c r="AD37" s="35"/>
    </row>
    <row r="38" spans="2:30" ht="16.5" thickBot="1" x14ac:dyDescent="0.3">
      <c r="B38" s="188"/>
      <c r="C38" s="14">
        <f ca="1">TODAY()+5</f>
        <v>46180</v>
      </c>
      <c r="D38" s="64">
        <f ca="1">AVERAGEIF('West Data'!B:B,'Current and Forecasted'!C38,'West Data'!S:S)</f>
        <v>48.8675</v>
      </c>
      <c r="E38" s="64">
        <f ca="1">AVERAGEIF('West Data'!B:B,'Current and Forecasted'!C38,'West Data'!W:W)</f>
        <v>49.71</v>
      </c>
      <c r="F38" s="64">
        <f ca="1">AVERAGEIF('West Data'!B:B,'Current and Forecasted'!C38,'West Data'!Q:Q)</f>
        <v>63.879999999999995</v>
      </c>
      <c r="G38" s="15">
        <f t="shared" ca="1" si="6"/>
        <v>3</v>
      </c>
      <c r="H38" s="183"/>
      <c r="I38" s="15">
        <f ca="1">VLOOKUP(AVERAGE($D36:$D38),AB$33:AC$37,2)</f>
        <v>3</v>
      </c>
      <c r="J38" s="15">
        <f t="shared" ca="1" si="8"/>
        <v>2</v>
      </c>
      <c r="K38" s="180">
        <f ca="1">MAX(1,VLOOKUP($D38,AB$33:AC$37,2)-IF('Todays Indices'!K$11="No", 1, 0))</f>
        <v>2</v>
      </c>
      <c r="M38" s="11"/>
      <c r="U38" s="52">
        <v>60</v>
      </c>
      <c r="V38" s="142">
        <v>3</v>
      </c>
      <c r="W38" s="143">
        <v>4</v>
      </c>
      <c r="X38" s="143">
        <v>4</v>
      </c>
      <c r="Y38" s="144">
        <v>5</v>
      </c>
      <c r="Z38" s="145">
        <v>5</v>
      </c>
      <c r="AD38" s="12"/>
    </row>
    <row r="39" spans="2:30" ht="25.5" customHeight="1" thickBot="1" x14ac:dyDescent="0.3">
      <c r="B39" s="189"/>
      <c r="C39" s="14">
        <f ca="1">TODAY()+6</f>
        <v>46181</v>
      </c>
      <c r="D39" s="64">
        <f ca="1">AVERAGEIF('West Data'!B:B,'Current and Forecasted'!C39,'West Data'!S:S)</f>
        <v>49.57</v>
      </c>
      <c r="E39" s="64">
        <f ca="1">AVERAGEIF('West Data'!B:B,'Current and Forecasted'!C39,'West Data'!W:W)</f>
        <v>43.995000000000005</v>
      </c>
      <c r="F39" s="64">
        <f ca="1">AVERAGEIF('West Data'!B:B,'Current and Forecasted'!C39,'West Data'!Q:Q)</f>
        <v>57.765000000000001</v>
      </c>
      <c r="G39" s="15">
        <f t="shared" ca="1" si="6"/>
        <v>3</v>
      </c>
      <c r="H39" s="184"/>
      <c r="I39" s="15">
        <f t="shared" ca="1" si="7"/>
        <v>3</v>
      </c>
      <c r="J39" s="15">
        <f ca="1">INDEX(O$33:S$35,MATCH($E39,N$33:N$35),MATCH($D39,O$32:S$32))</f>
        <v>2</v>
      </c>
      <c r="K39" s="180">
        <f ca="1">MAX(1,VLOOKUP($D39,AB$33:AC$37,2)-IF('Todays Indices'!K$11="No", 1, 0))</f>
        <v>2</v>
      </c>
      <c r="M39" s="53"/>
      <c r="N39" s="54"/>
      <c r="O39" s="54"/>
      <c r="P39" s="54"/>
      <c r="Q39" s="54"/>
      <c r="R39" s="54"/>
      <c r="S39" s="54"/>
      <c r="T39" s="54"/>
      <c r="U39" s="54"/>
      <c r="V39" s="55"/>
      <c r="W39" s="55"/>
      <c r="X39" s="55"/>
      <c r="Y39" s="55"/>
      <c r="Z39" s="55"/>
      <c r="AA39" s="54"/>
      <c r="AB39" s="54"/>
      <c r="AC39" s="54"/>
      <c r="AD39" s="56"/>
    </row>
    <row r="40" spans="2:30" ht="50.25" customHeight="1" thickBot="1" x14ac:dyDescent="0.3">
      <c r="C40" s="6" t="s">
        <v>49</v>
      </c>
      <c r="D40" s="63" t="s">
        <v>4</v>
      </c>
      <c r="E40" s="63" t="s">
        <v>5</v>
      </c>
      <c r="F40" s="63" t="s">
        <v>6</v>
      </c>
      <c r="G40" s="7" t="s">
        <v>30</v>
      </c>
      <c r="H40" s="7" t="s">
        <v>31</v>
      </c>
      <c r="I40" s="8" t="s">
        <v>8</v>
      </c>
      <c r="J40" s="9" t="s">
        <v>9</v>
      </c>
      <c r="K40" s="10" t="s">
        <v>10</v>
      </c>
      <c r="M40" s="57"/>
      <c r="N40" s="58"/>
      <c r="O40" s="58"/>
      <c r="P40" s="58"/>
      <c r="Q40" s="58"/>
      <c r="R40" s="58"/>
      <c r="S40" s="58"/>
      <c r="T40" s="58"/>
      <c r="U40" s="58"/>
      <c r="V40" s="58"/>
      <c r="W40" s="58"/>
      <c r="X40" s="58"/>
      <c r="Y40" s="58"/>
      <c r="Z40" s="58"/>
      <c r="AA40" s="58"/>
      <c r="AB40" s="58"/>
      <c r="AC40" s="58"/>
      <c r="AD40" s="59"/>
    </row>
    <row r="41" spans="2:30" ht="16.149999999999999" customHeight="1" thickBot="1" x14ac:dyDescent="0.3">
      <c r="B41" s="185" t="s">
        <v>33</v>
      </c>
      <c r="C41" s="61">
        <f ca="1">TODAY()-3</f>
        <v>46172</v>
      </c>
      <c r="D41" s="64">
        <f ca="1">AVERAGEIF('Laramie North Data'!B:B,'Current and Forecasted'!C41,'Laramie North Data'!S:S)</f>
        <v>31.23</v>
      </c>
      <c r="E41" s="64">
        <f ca="1">AVERAGEIF('Laramie North Data'!B:B,'Current and Forecasted'!C41,'Laramie North Data'!W:W)</f>
        <v>33.045000000000002</v>
      </c>
      <c r="F41" s="64">
        <f ca="1">AVERAGEIF('Laramie North Data'!B:B,'Current and Forecasted'!C41,'Laramie North Data'!Q:Q)</f>
        <v>19.310000000000002</v>
      </c>
      <c r="G41" s="65"/>
      <c r="H41" s="182">
        <f ca="1">INDEX(V$45:Z$49,MATCH(AVERAGE($D42:$D44),U$45:U$49),MATCH(AVERAGE($F42:$F44),V$44:Z$44))</f>
        <v>3</v>
      </c>
      <c r="I41" s="65"/>
      <c r="J41" s="65"/>
      <c r="K41" s="66"/>
      <c r="M41" s="11"/>
      <c r="N41" s="200" t="s">
        <v>50</v>
      </c>
      <c r="O41" s="201"/>
      <c r="P41" s="201"/>
      <c r="Q41" s="201"/>
      <c r="R41" s="201"/>
      <c r="S41" s="202"/>
      <c r="U41" s="203" t="s">
        <v>51</v>
      </c>
      <c r="V41" s="204"/>
      <c r="W41" s="204"/>
      <c r="X41" s="204"/>
      <c r="Y41" s="204"/>
      <c r="Z41" s="205"/>
      <c r="AB41" s="206" t="s">
        <v>36</v>
      </c>
      <c r="AC41" s="207"/>
      <c r="AD41" s="12"/>
    </row>
    <row r="42" spans="2:30" ht="16.149999999999999" customHeight="1" thickBot="1" x14ac:dyDescent="0.3">
      <c r="B42" s="186"/>
      <c r="C42" s="14">
        <f ca="1">TODAY()-2</f>
        <v>46173</v>
      </c>
      <c r="D42" s="64">
        <f ca="1">AVERAGEIF('Laramie North Data'!B:B,'Current and Forecasted'!C42,'Laramie North Data'!S:S)</f>
        <v>34.53</v>
      </c>
      <c r="E42" s="64">
        <f ca="1">AVERAGEIF('Laramie North Data'!B:B,'Current and Forecasted'!C42,'Laramie North Data'!W:W)</f>
        <v>40.56</v>
      </c>
      <c r="F42" s="64">
        <f ca="1">AVERAGEIF('Laramie North Data'!B:B,'Current and Forecasted'!C42,'Laramie North Data'!Q:Q)</f>
        <v>49.635000000000005</v>
      </c>
      <c r="G42" s="65"/>
      <c r="H42" s="183"/>
      <c r="I42" s="65"/>
      <c r="J42" s="65"/>
      <c r="K42" s="66"/>
      <c r="M42" s="11"/>
      <c r="N42" s="16"/>
      <c r="O42" s="197" t="s">
        <v>4</v>
      </c>
      <c r="P42" s="198"/>
      <c r="Q42" s="198"/>
      <c r="R42" s="198"/>
      <c r="S42" s="199"/>
      <c r="U42" s="192" t="s">
        <v>37</v>
      </c>
      <c r="V42" s="193"/>
      <c r="W42" s="193"/>
      <c r="X42" s="193"/>
      <c r="Y42" s="193"/>
      <c r="Z42" s="194"/>
      <c r="AB42" s="190" t="s">
        <v>49</v>
      </c>
      <c r="AC42" s="191"/>
      <c r="AD42" s="12"/>
    </row>
    <row r="43" spans="2:30" ht="16.5" thickBot="1" x14ac:dyDescent="0.3">
      <c r="B43" s="187"/>
      <c r="C43" s="14">
        <f ca="1">TODAY()-1</f>
        <v>46174</v>
      </c>
      <c r="D43" s="64">
        <f ca="1">AVERAGEIF('Laramie North Data'!B:B,'Current and Forecasted'!C43,'Laramie North Data'!S:S)</f>
        <v>33.22</v>
      </c>
      <c r="E43" s="64">
        <f ca="1">AVERAGEIF('Laramie North Data'!B:B,'Current and Forecasted'!C43,'Laramie North Data'!W:W)</f>
        <v>28.655000000000001</v>
      </c>
      <c r="F43" s="64">
        <f ca="1">AVERAGEIF('Laramie North Data'!B:B,'Current and Forecasted'!C43,'Laramie North Data'!Q:Q)</f>
        <v>29.655000000000001</v>
      </c>
      <c r="G43" s="65"/>
      <c r="H43" s="183"/>
      <c r="I43" s="65"/>
      <c r="J43" s="65"/>
      <c r="K43" s="66"/>
      <c r="M43" s="11"/>
      <c r="N43" s="17" t="s">
        <v>5</v>
      </c>
      <c r="O43" s="156">
        <v>0</v>
      </c>
      <c r="P43" s="157">
        <v>15</v>
      </c>
      <c r="Q43" s="157">
        <v>33</v>
      </c>
      <c r="R43" s="157">
        <v>42</v>
      </c>
      <c r="S43" s="158">
        <v>51</v>
      </c>
      <c r="U43" s="21"/>
      <c r="V43" s="192" t="s">
        <v>38</v>
      </c>
      <c r="W43" s="193"/>
      <c r="X43" s="193"/>
      <c r="Y43" s="193"/>
      <c r="Z43" s="194"/>
      <c r="AB43" s="195" t="s">
        <v>39</v>
      </c>
      <c r="AC43" s="196"/>
      <c r="AD43" s="12"/>
    </row>
    <row r="44" spans="2:30" ht="29.25" thickBot="1" x14ac:dyDescent="0.3">
      <c r="B44" s="13" t="s">
        <v>40</v>
      </c>
      <c r="C44" s="14">
        <f ca="1">TODAY()</f>
        <v>46175</v>
      </c>
      <c r="D44" s="64">
        <f ca="1">AVERAGEIF('Laramie North Data'!B:B,'Current and Forecasted'!C44,'Laramie North Data'!S:S)</f>
        <v>34.5</v>
      </c>
      <c r="E44" s="64">
        <f ca="1">AVERAGEIF('Laramie North Data'!B:B,'Current and Forecasted'!C44,'Laramie North Data'!W:W)</f>
        <v>25.355</v>
      </c>
      <c r="F44" s="64">
        <f ca="1">AVERAGEIF('Laramie North Data'!B:B,'Current and Forecasted'!C44,'Laramie North Data'!Q:Q)</f>
        <v>32.885000000000005</v>
      </c>
      <c r="G44" s="15">
        <f ca="1">INDEX(V$45:Z$49,MATCH($D44,U$45:U$49),MATCH($F44,V$44:Z$44))</f>
        <v>3</v>
      </c>
      <c r="H44" s="183"/>
      <c r="I44" s="15">
        <f ca="1">VLOOKUP(AVERAGE($D42:$D44),AB$44:AC$48,2)</f>
        <v>3</v>
      </c>
      <c r="J44" s="15">
        <f ca="1">INDEX(O$44:S$46,MATCH($E44,N$44:N$46),MATCH($D44,O$43:S$43))</f>
        <v>1</v>
      </c>
      <c r="K44" s="180">
        <f ca="1">MAX(1,VLOOKUP($D44,AB$44:AC$48,2)-IF('Todays Indices'!K$12="No", 1, 0))</f>
        <v>2</v>
      </c>
      <c r="M44" s="22"/>
      <c r="N44" s="153">
        <v>0</v>
      </c>
      <c r="O44" s="159">
        <v>1</v>
      </c>
      <c r="P44" s="160">
        <v>1</v>
      </c>
      <c r="Q44" s="160">
        <v>1</v>
      </c>
      <c r="R44" s="161">
        <v>2</v>
      </c>
      <c r="S44" s="162">
        <v>2</v>
      </c>
      <c r="U44" s="28" t="s">
        <v>41</v>
      </c>
      <c r="V44" s="29">
        <v>0</v>
      </c>
      <c r="W44" s="30">
        <v>7</v>
      </c>
      <c r="X44" s="31">
        <v>27</v>
      </c>
      <c r="Y44" s="31">
        <v>42</v>
      </c>
      <c r="Z44" s="32">
        <v>59</v>
      </c>
      <c r="AB44" s="33">
        <v>0</v>
      </c>
      <c r="AC44" s="34">
        <v>1</v>
      </c>
      <c r="AD44" s="35"/>
    </row>
    <row r="45" spans="2:30" ht="15.75" x14ac:dyDescent="0.25">
      <c r="B45" s="188" t="s">
        <v>42</v>
      </c>
      <c r="C45" s="14">
        <f ca="1">TODAY()+1</f>
        <v>46176</v>
      </c>
      <c r="D45" s="64">
        <f ca="1">AVERAGEIF('Laramie North Data'!B:B,'Current and Forecasted'!C45,'Laramie North Data'!S:S)</f>
        <v>37.049999999999997</v>
      </c>
      <c r="E45" s="64">
        <f ca="1">AVERAGEIF('Laramie North Data'!B:B,'Current and Forecasted'!C45,'Laramie North Data'!W:W)</f>
        <v>29.22</v>
      </c>
      <c r="F45" s="64">
        <f ca="1">AVERAGEIF('Laramie North Data'!B:B,'Current and Forecasted'!C45,'Laramie North Data'!Q:Q)</f>
        <v>48.65</v>
      </c>
      <c r="G45" s="15">
        <f t="shared" ref="G45:G50" ca="1" si="9">INDEX(V$45:Z$49,MATCH($D45,U$45:U$49),MATCH($F45,V$44:Z$44))</f>
        <v>3</v>
      </c>
      <c r="H45" s="183"/>
      <c r="I45" s="15">
        <f t="shared" ref="I45:I50" ca="1" si="10">VLOOKUP(AVERAGE($D43:$D45),AB$44:AC$48,2)</f>
        <v>3</v>
      </c>
      <c r="J45" s="15">
        <f t="shared" ref="J45:J50" ca="1" si="11">INDEX(O$44:S$46,MATCH($E45,N$44:N$46),MATCH($D45,O$43:S$43))</f>
        <v>2</v>
      </c>
      <c r="K45" s="180">
        <f ca="1">MAX(1,VLOOKUP($D45,AB$44:AC$48,2)-IF('Todays Indices'!K$12="No", 1, 0))</f>
        <v>2</v>
      </c>
      <c r="M45" s="22"/>
      <c r="N45" s="154">
        <v>27</v>
      </c>
      <c r="O45" s="24">
        <v>1</v>
      </c>
      <c r="P45" s="25">
        <v>1</v>
      </c>
      <c r="Q45" s="26">
        <v>2</v>
      </c>
      <c r="R45" s="26">
        <v>2</v>
      </c>
      <c r="S45" s="37">
        <v>3</v>
      </c>
      <c r="U45" s="33">
        <v>0</v>
      </c>
      <c r="V45" s="75">
        <v>1</v>
      </c>
      <c r="W45" s="75">
        <v>1</v>
      </c>
      <c r="X45" s="76">
        <v>1</v>
      </c>
      <c r="Y45" s="47">
        <v>2</v>
      </c>
      <c r="Z45" s="138">
        <v>2</v>
      </c>
      <c r="AB45" s="39">
        <v>15</v>
      </c>
      <c r="AC45" s="40">
        <v>2</v>
      </c>
      <c r="AD45" s="35"/>
    </row>
    <row r="46" spans="2:30" ht="16.5" thickBot="1" x14ac:dyDescent="0.3">
      <c r="B46" s="188"/>
      <c r="C46" s="14">
        <f ca="1">TODAY()+2</f>
        <v>46177</v>
      </c>
      <c r="D46" s="64">
        <f ca="1">AVERAGEIF('Laramie North Data'!B:B,'Current and Forecasted'!C46,'Laramie North Data'!S:S)</f>
        <v>39.06</v>
      </c>
      <c r="E46" s="64">
        <f ca="1">AVERAGEIF('Laramie North Data'!B:B,'Current and Forecasted'!C46,'Laramie North Data'!W:W)</f>
        <v>34</v>
      </c>
      <c r="F46" s="64">
        <f ca="1">AVERAGEIF('Laramie North Data'!B:B,'Current and Forecasted'!C46,'Laramie North Data'!Q:Q)</f>
        <v>50.115000000000002</v>
      </c>
      <c r="G46" s="15">
        <f t="shared" ca="1" si="9"/>
        <v>3</v>
      </c>
      <c r="H46" s="183"/>
      <c r="I46" s="15">
        <f t="shared" ca="1" si="10"/>
        <v>3</v>
      </c>
      <c r="J46" s="15">
        <f t="shared" ca="1" si="11"/>
        <v>2</v>
      </c>
      <c r="K46" s="180">
        <f ca="1">MAX(1,VLOOKUP($D46,AB$44:AC$48,2)-IF('Todays Indices'!K$12="No", 1, 0))</f>
        <v>2</v>
      </c>
      <c r="M46" s="22"/>
      <c r="N46" s="155">
        <v>38</v>
      </c>
      <c r="O46" s="42">
        <v>1</v>
      </c>
      <c r="P46" s="43">
        <v>2</v>
      </c>
      <c r="Q46" s="43">
        <v>2</v>
      </c>
      <c r="R46" s="44">
        <v>3</v>
      </c>
      <c r="S46" s="45">
        <v>3</v>
      </c>
      <c r="U46" s="39">
        <v>15</v>
      </c>
      <c r="V46" s="75">
        <v>1</v>
      </c>
      <c r="W46" s="47">
        <v>2</v>
      </c>
      <c r="X46" s="47">
        <v>2</v>
      </c>
      <c r="Y46" s="47">
        <v>2</v>
      </c>
      <c r="Z46" s="139">
        <v>3</v>
      </c>
      <c r="AB46" s="39">
        <v>33</v>
      </c>
      <c r="AC46" s="40">
        <v>3</v>
      </c>
      <c r="AD46" s="35"/>
    </row>
    <row r="47" spans="2:30" ht="15.75" x14ac:dyDescent="0.25">
      <c r="B47" s="188"/>
      <c r="C47" s="14">
        <f ca="1">TODAY()+3</f>
        <v>46178</v>
      </c>
      <c r="D47" s="64">
        <f ca="1">AVERAGEIF('Laramie North Data'!B:B,'Current and Forecasted'!C47,'Laramie North Data'!S:S)</f>
        <v>41.019999999999996</v>
      </c>
      <c r="E47" s="64">
        <f ca="1">AVERAGEIF('Laramie North Data'!B:B,'Current and Forecasted'!C47,'Laramie North Data'!W:W)</f>
        <v>30.99</v>
      </c>
      <c r="F47" s="64">
        <f ca="1">AVERAGEIF('Laramie North Data'!B:B,'Current and Forecasted'!C47,'Laramie North Data'!Q:Q)</f>
        <v>44.215000000000003</v>
      </c>
      <c r="G47" s="15">
        <f t="shared" ca="1" si="9"/>
        <v>3</v>
      </c>
      <c r="H47" s="183"/>
      <c r="I47" s="15">
        <f t="shared" ca="1" si="10"/>
        <v>3</v>
      </c>
      <c r="J47" s="15">
        <f t="shared" ca="1" si="11"/>
        <v>2</v>
      </c>
      <c r="K47" s="180">
        <f ca="1">MAX(1,VLOOKUP($D47,AB$44:AC$48,2)-IF('Todays Indices'!K$12="No", 1, 0))</f>
        <v>2</v>
      </c>
      <c r="M47" s="11"/>
      <c r="O47" s="48"/>
      <c r="P47" s="48"/>
      <c r="Q47" s="48"/>
      <c r="R47" s="48"/>
      <c r="S47" s="48"/>
      <c r="U47" s="39">
        <v>33</v>
      </c>
      <c r="V47" s="47">
        <v>2</v>
      </c>
      <c r="W47" s="47">
        <v>2</v>
      </c>
      <c r="X47" s="77">
        <v>3</v>
      </c>
      <c r="Y47" s="77">
        <v>3</v>
      </c>
      <c r="Z47" s="140">
        <v>4</v>
      </c>
      <c r="AB47" s="39">
        <v>42</v>
      </c>
      <c r="AC47" s="40">
        <v>4</v>
      </c>
      <c r="AD47" s="35"/>
    </row>
    <row r="48" spans="2:30" ht="16.5" thickBot="1" x14ac:dyDescent="0.3">
      <c r="B48" s="188"/>
      <c r="C48" s="14">
        <f ca="1">TODAY()+4</f>
        <v>46179</v>
      </c>
      <c r="D48" s="64">
        <f ca="1">AVERAGEIF('Laramie North Data'!B:B,'Current and Forecasted'!C48,'Laramie North Data'!S:S)</f>
        <v>43.875</v>
      </c>
      <c r="E48" s="64">
        <f ca="1">AVERAGEIF('Laramie North Data'!B:B,'Current and Forecasted'!C48,'Laramie North Data'!W:W)</f>
        <v>34.024999999999999</v>
      </c>
      <c r="F48" s="64">
        <f ca="1">AVERAGEIF('Laramie North Data'!B:B,'Current and Forecasted'!C48,'Laramie North Data'!Q:Q)</f>
        <v>56.24</v>
      </c>
      <c r="G48" s="15">
        <f t="shared" ca="1" si="9"/>
        <v>4</v>
      </c>
      <c r="H48" s="183"/>
      <c r="I48" s="15">
        <f t="shared" ca="1" si="10"/>
        <v>3</v>
      </c>
      <c r="J48" s="15">
        <f t="shared" ca="1" si="11"/>
        <v>2</v>
      </c>
      <c r="K48" s="180">
        <f ca="1">MAX(1,VLOOKUP($D48,AB$44:AC$48,2)-IF('Todays Indices'!K$12="No", 1, 0))</f>
        <v>3</v>
      </c>
      <c r="M48" s="11"/>
      <c r="U48" s="39">
        <v>42</v>
      </c>
      <c r="V48" s="47">
        <v>2</v>
      </c>
      <c r="W48" s="77">
        <v>3</v>
      </c>
      <c r="X48" s="49">
        <v>4</v>
      </c>
      <c r="Y48" s="49">
        <v>4</v>
      </c>
      <c r="Z48" s="141">
        <v>5</v>
      </c>
      <c r="AB48" s="50">
        <v>51</v>
      </c>
      <c r="AC48" s="51">
        <v>5</v>
      </c>
      <c r="AD48" s="35"/>
    </row>
    <row r="49" spans="2:30" ht="16.5" thickBot="1" x14ac:dyDescent="0.3">
      <c r="B49" s="188"/>
      <c r="C49" s="14">
        <f ca="1">TODAY()+5</f>
        <v>46180</v>
      </c>
      <c r="D49" s="64">
        <f ca="1">AVERAGEIF('Laramie North Data'!B:B,'Current and Forecasted'!C49,'Laramie North Data'!S:S)</f>
        <v>45.814999999999998</v>
      </c>
      <c r="E49" s="64">
        <f ca="1">AVERAGEIF('Laramie North Data'!B:B,'Current and Forecasted'!C49,'Laramie North Data'!W:W)</f>
        <v>35.14</v>
      </c>
      <c r="F49" s="64">
        <f ca="1">AVERAGEIF('Laramie North Data'!B:B,'Current and Forecasted'!C49,'Laramie North Data'!Q:Q)</f>
        <v>52.105000000000004</v>
      </c>
      <c r="G49" s="15">
        <f t="shared" ca="1" si="9"/>
        <v>4</v>
      </c>
      <c r="H49" s="183"/>
      <c r="I49" s="15">
        <f t="shared" ca="1" si="10"/>
        <v>4</v>
      </c>
      <c r="J49" s="15">
        <f ca="1">INDEX(O$44:S$46,MATCH($E49,N$44:N$46),MATCH($D49,O$43:S$43))</f>
        <v>2</v>
      </c>
      <c r="K49" s="180">
        <f ca="1">MAX(1,VLOOKUP($D49,AB$44:AC$48,2)-IF('Todays Indices'!K$12="No", 1, 0))</f>
        <v>3</v>
      </c>
      <c r="M49" s="11"/>
      <c r="U49" s="50">
        <v>51</v>
      </c>
      <c r="V49" s="142">
        <v>3</v>
      </c>
      <c r="W49" s="143">
        <v>4</v>
      </c>
      <c r="X49" s="143">
        <v>4</v>
      </c>
      <c r="Y49" s="144">
        <v>5</v>
      </c>
      <c r="Z49" s="145">
        <v>5</v>
      </c>
      <c r="AD49" s="12"/>
    </row>
    <row r="50" spans="2:30" ht="21.75" customHeight="1" thickBot="1" x14ac:dyDescent="0.3">
      <c r="B50" s="189"/>
      <c r="C50" s="14">
        <f ca="1">TODAY()+6</f>
        <v>46181</v>
      </c>
      <c r="D50" s="64">
        <f ca="1">AVERAGEIF('Laramie North Data'!B:B,'Current and Forecasted'!C50,'Laramie North Data'!S:S)</f>
        <v>43.31</v>
      </c>
      <c r="E50" s="64">
        <f ca="1">AVERAGEIF('Laramie North Data'!B:B,'Current and Forecasted'!C50,'Laramie North Data'!W:W)</f>
        <v>29.83</v>
      </c>
      <c r="F50" s="64">
        <f ca="1">AVERAGEIF('Laramie North Data'!B:B,'Current and Forecasted'!C50,'Laramie North Data'!Q:Q)</f>
        <v>25.2</v>
      </c>
      <c r="G50" s="15">
        <f t="shared" ca="1" si="9"/>
        <v>3</v>
      </c>
      <c r="H50" s="184"/>
      <c r="I50" s="15">
        <f t="shared" ca="1" si="10"/>
        <v>4</v>
      </c>
      <c r="J50" s="15">
        <f t="shared" ca="1" si="11"/>
        <v>2</v>
      </c>
      <c r="K50" s="180">
        <f ca="1">MAX(1,VLOOKUP($D50,AB$44:AC$48,2)-IF('Todays Indices'!K$12="No", 1, 0))</f>
        <v>3</v>
      </c>
      <c r="M50" s="53"/>
      <c r="N50" s="54"/>
      <c r="O50" s="54"/>
      <c r="P50" s="54"/>
      <c r="Q50" s="54"/>
      <c r="R50" s="54"/>
      <c r="S50" s="54"/>
      <c r="T50" s="54"/>
      <c r="U50" s="54"/>
      <c r="V50" s="55"/>
      <c r="W50" s="55"/>
      <c r="X50" s="55"/>
      <c r="Y50" s="55"/>
      <c r="Z50" s="55"/>
      <c r="AA50" s="54"/>
      <c r="AB50" s="54"/>
      <c r="AC50" s="54"/>
      <c r="AD50" s="56"/>
    </row>
    <row r="51" spans="2:30" ht="64.5" customHeight="1" thickBot="1" x14ac:dyDescent="0.3">
      <c r="C51" s="6" t="s">
        <v>52</v>
      </c>
      <c r="D51" s="63" t="s">
        <v>4</v>
      </c>
      <c r="E51" s="63" t="s">
        <v>5</v>
      </c>
      <c r="F51" s="63" t="s">
        <v>6</v>
      </c>
      <c r="G51" s="7" t="s">
        <v>30</v>
      </c>
      <c r="H51" s="7" t="s">
        <v>31</v>
      </c>
      <c r="I51" s="8" t="s">
        <v>8</v>
      </c>
      <c r="J51" s="9" t="s">
        <v>9</v>
      </c>
      <c r="K51" s="10" t="s">
        <v>10</v>
      </c>
      <c r="M51" s="57"/>
      <c r="N51" s="58"/>
      <c r="O51" s="58"/>
      <c r="P51" s="58"/>
      <c r="Q51" s="58"/>
      <c r="R51" s="58"/>
      <c r="S51" s="58"/>
      <c r="T51" s="58"/>
      <c r="U51" s="58"/>
      <c r="V51" s="58"/>
      <c r="W51" s="58"/>
      <c r="X51" s="58"/>
      <c r="Y51" s="58"/>
      <c r="Z51" s="58"/>
      <c r="AA51" s="58"/>
      <c r="AB51" s="58"/>
      <c r="AC51" s="58"/>
      <c r="AD51" s="59"/>
    </row>
    <row r="52" spans="2:30" ht="16.149999999999999" customHeight="1" thickBot="1" x14ac:dyDescent="0.3">
      <c r="B52" s="185" t="s">
        <v>33</v>
      </c>
      <c r="C52" s="61">
        <f ca="1">TODAY()-3</f>
        <v>46172</v>
      </c>
      <c r="D52" s="64">
        <f ca="1">AVERAGEIF('Laramie South Data'!B:B,'Current and Forecasted'!C52,'Laramie South Data'!S:S)</f>
        <v>25.82</v>
      </c>
      <c r="E52" s="64">
        <f ca="1">AVERAGEIF('Laramie South Data'!B:B,'Current and Forecasted'!C52,'Laramie South Data'!W:W)</f>
        <v>23.515000000000001</v>
      </c>
      <c r="F52" s="64">
        <f ca="1">AVERAGEIF('Laramie South Data'!B:B,'Current and Forecasted'!C52,'Laramie South Data'!Q:Q)</f>
        <v>17.18</v>
      </c>
      <c r="G52" s="65"/>
      <c r="H52" s="182">
        <f ca="1">INDEX(V$56:Z$60,MATCH(AVERAGE($D53:$D55),U$56:U$60),MATCH(AVERAGE($F53:$F55),V$55:Z$55))</f>
        <v>1</v>
      </c>
      <c r="I52" s="65"/>
      <c r="J52" s="65"/>
      <c r="K52" s="66"/>
      <c r="M52" s="11"/>
      <c r="N52" s="200" t="s">
        <v>53</v>
      </c>
      <c r="O52" s="201"/>
      <c r="P52" s="201"/>
      <c r="Q52" s="201"/>
      <c r="R52" s="201"/>
      <c r="S52" s="202"/>
      <c r="U52" s="203" t="s">
        <v>54</v>
      </c>
      <c r="V52" s="204"/>
      <c r="W52" s="204"/>
      <c r="X52" s="204"/>
      <c r="Y52" s="204"/>
      <c r="Z52" s="205"/>
      <c r="AB52" s="206" t="s">
        <v>36</v>
      </c>
      <c r="AC52" s="207"/>
      <c r="AD52" s="12"/>
    </row>
    <row r="53" spans="2:30" ht="16.149999999999999" customHeight="1" thickBot="1" x14ac:dyDescent="0.3">
      <c r="B53" s="186"/>
      <c r="C53" s="14">
        <f ca="1">TODAY()-2</f>
        <v>46173</v>
      </c>
      <c r="D53" s="64">
        <f ca="1">AVERAGEIF('Laramie South Data'!B:B,'Current and Forecasted'!C53,'Laramie South Data'!S:S)</f>
        <v>28.36</v>
      </c>
      <c r="E53" s="64">
        <f ca="1">AVERAGEIF('Laramie South Data'!B:B,'Current and Forecasted'!C53,'Laramie South Data'!W:W)</f>
        <v>29.45</v>
      </c>
      <c r="F53" s="64">
        <f ca="1">AVERAGEIF('Laramie South Data'!B:B,'Current and Forecasted'!C53,'Laramie South Data'!Q:Q)</f>
        <v>34.024999999999999</v>
      </c>
      <c r="G53" s="65"/>
      <c r="H53" s="183"/>
      <c r="I53" s="65"/>
      <c r="J53" s="65"/>
      <c r="K53" s="66"/>
      <c r="M53" s="11"/>
      <c r="N53" s="16"/>
      <c r="O53" s="197" t="s">
        <v>4</v>
      </c>
      <c r="P53" s="198"/>
      <c r="Q53" s="198"/>
      <c r="R53" s="198"/>
      <c r="S53" s="199"/>
      <c r="U53" s="192" t="s">
        <v>37</v>
      </c>
      <c r="V53" s="193"/>
      <c r="W53" s="193"/>
      <c r="X53" s="193"/>
      <c r="Y53" s="193"/>
      <c r="Z53" s="194"/>
      <c r="AB53" s="190" t="s">
        <v>52</v>
      </c>
      <c r="AC53" s="191"/>
      <c r="AD53" s="12"/>
    </row>
    <row r="54" spans="2:30" ht="16.5" thickBot="1" x14ac:dyDescent="0.3">
      <c r="B54" s="187"/>
      <c r="C54" s="14">
        <f ca="1">TODAY()-1</f>
        <v>46174</v>
      </c>
      <c r="D54" s="64">
        <f ca="1">AVERAGEIF('Laramie South Data'!B:B,'Current and Forecasted'!C54,'Laramie South Data'!S:S)</f>
        <v>28.880000000000003</v>
      </c>
      <c r="E54" s="64">
        <f ca="1">AVERAGEIF('Laramie South Data'!B:B,'Current and Forecasted'!C54,'Laramie South Data'!W:W)</f>
        <v>24.875</v>
      </c>
      <c r="F54" s="64">
        <f ca="1">AVERAGEIF('Laramie South Data'!B:B,'Current and Forecasted'!C54,'Laramie South Data'!Q:Q)</f>
        <v>16.48</v>
      </c>
      <c r="G54" s="65"/>
      <c r="H54" s="183"/>
      <c r="I54" s="65"/>
      <c r="J54" s="65"/>
      <c r="K54" s="66"/>
      <c r="M54" s="11"/>
      <c r="N54" s="17" t="s">
        <v>5</v>
      </c>
      <c r="O54" s="18">
        <v>0</v>
      </c>
      <c r="P54" s="19">
        <v>37</v>
      </c>
      <c r="Q54" s="19">
        <v>68</v>
      </c>
      <c r="R54" s="19">
        <v>87</v>
      </c>
      <c r="S54" s="20">
        <v>97</v>
      </c>
      <c r="U54" s="21"/>
      <c r="V54" s="192" t="s">
        <v>38</v>
      </c>
      <c r="W54" s="193"/>
      <c r="X54" s="193"/>
      <c r="Y54" s="193"/>
      <c r="Z54" s="194"/>
      <c r="AB54" s="195" t="s">
        <v>55</v>
      </c>
      <c r="AC54" s="196"/>
      <c r="AD54" s="12"/>
    </row>
    <row r="55" spans="2:30" ht="29.25" thickBot="1" x14ac:dyDescent="0.3">
      <c r="B55" s="13" t="s">
        <v>40</v>
      </c>
      <c r="C55" s="14">
        <f ca="1">TODAY()</f>
        <v>46175</v>
      </c>
      <c r="D55" s="64">
        <f ca="1">AVERAGEIF('Laramie South Data'!B:B,'Current and Forecasted'!C55,'Laramie South Data'!S:S)</f>
        <v>31</v>
      </c>
      <c r="E55" s="64">
        <f ca="1">AVERAGEIF('Laramie South Data'!B:B,'Current and Forecasted'!C55,'Laramie South Data'!W:W)</f>
        <v>23.82</v>
      </c>
      <c r="F55" s="64">
        <f ca="1">AVERAGEIF('Laramie South Data'!B:B,'Current and Forecasted'!C55,'Laramie South Data'!Q:Q)</f>
        <v>21.81</v>
      </c>
      <c r="G55" s="15">
        <f ca="1">INDEX(V$56:Z$60,MATCH($D55,U$56:U$60),MATCH($F55,V$55:Z$55))</f>
        <v>1</v>
      </c>
      <c r="H55" s="183"/>
      <c r="I55" s="15">
        <f ca="1">VLOOKUP(AVERAGE($D53:$D55),AB$55:AC$59,2)</f>
        <v>1</v>
      </c>
      <c r="J55" s="15">
        <f ca="1">INDEX(O$55:S$57,MATCH($E55,N$55:N$57),MATCH($D55,O$54:S$54))</f>
        <v>1</v>
      </c>
      <c r="K55" s="180">
        <f ca="1">MAX(1,VLOOKUP($D55,AB$55:AC$59,2)-IF('Todays Indices'!K$13="No", 1, 0))</f>
        <v>1</v>
      </c>
      <c r="M55" s="22"/>
      <c r="N55" s="23">
        <v>0</v>
      </c>
      <c r="O55" s="24">
        <v>1</v>
      </c>
      <c r="P55" s="25">
        <v>1</v>
      </c>
      <c r="Q55" s="25">
        <v>1</v>
      </c>
      <c r="R55" s="26">
        <v>2</v>
      </c>
      <c r="S55" s="27">
        <v>2</v>
      </c>
      <c r="U55" s="28" t="s">
        <v>41</v>
      </c>
      <c r="V55" s="29">
        <v>0</v>
      </c>
      <c r="W55" s="30">
        <v>5</v>
      </c>
      <c r="X55" s="31">
        <v>28</v>
      </c>
      <c r="Y55" s="31">
        <v>48</v>
      </c>
      <c r="Z55" s="32">
        <v>60</v>
      </c>
      <c r="AB55" s="33">
        <v>0</v>
      </c>
      <c r="AC55" s="34">
        <v>1</v>
      </c>
      <c r="AD55" s="35"/>
    </row>
    <row r="56" spans="2:30" ht="15.75" x14ac:dyDescent="0.25">
      <c r="B56" s="188" t="s">
        <v>42</v>
      </c>
      <c r="C56" s="14">
        <f ca="1">TODAY()+1</f>
        <v>46176</v>
      </c>
      <c r="D56" s="64">
        <f ca="1">AVERAGEIF('Laramie South Data'!B:B,'Current and Forecasted'!C56,'Laramie South Data'!S:S)</f>
        <v>31.71</v>
      </c>
      <c r="E56" s="64">
        <f ca="1">AVERAGEIF('Laramie South Data'!B:B,'Current and Forecasted'!C56,'Laramie South Data'!W:W)</f>
        <v>22.015000000000001</v>
      </c>
      <c r="F56" s="64">
        <f ca="1">AVERAGEIF('Laramie South Data'!B:B,'Current and Forecasted'!C56,'Laramie South Data'!Q:Q)</f>
        <v>23.914999999999999</v>
      </c>
      <c r="G56" s="15">
        <f t="shared" ref="G56:G61" ca="1" si="12">INDEX(V$56:Z$60,MATCH($D56,U$56:U$60),MATCH($F56,V$55:Z$55))</f>
        <v>1</v>
      </c>
      <c r="H56" s="183"/>
      <c r="I56" s="15">
        <f t="shared" ref="I56:I61" ca="1" si="13">VLOOKUP(AVERAGE($D54:$D56),AB$55:AC$59,2)</f>
        <v>1</v>
      </c>
      <c r="J56" s="15">
        <f t="shared" ref="J56:J60" ca="1" si="14">INDEX(O$55:S$57,MATCH($E56,N$55:N$57),MATCH($D56,O$54:S$54))</f>
        <v>1</v>
      </c>
      <c r="K56" s="180">
        <f ca="1">MAX(1,VLOOKUP($D56,AB$55:AC$59,2)-IF('Todays Indices'!K$13="No", 1, 0))</f>
        <v>1</v>
      </c>
      <c r="M56" s="22"/>
      <c r="N56" s="36">
        <v>71</v>
      </c>
      <c r="O56" s="24">
        <v>1</v>
      </c>
      <c r="P56" s="25">
        <v>1</v>
      </c>
      <c r="Q56" s="26">
        <v>2</v>
      </c>
      <c r="R56" s="26">
        <v>2</v>
      </c>
      <c r="S56" s="37">
        <v>3</v>
      </c>
      <c r="U56" s="33">
        <v>0</v>
      </c>
      <c r="V56" s="75">
        <v>1</v>
      </c>
      <c r="W56" s="75">
        <v>1</v>
      </c>
      <c r="X56" s="76">
        <v>1</v>
      </c>
      <c r="Y56" s="47">
        <v>2</v>
      </c>
      <c r="Z56" s="138">
        <v>2</v>
      </c>
      <c r="AB56" s="39">
        <v>37</v>
      </c>
      <c r="AC56" s="40">
        <v>2</v>
      </c>
      <c r="AD56" s="35"/>
    </row>
    <row r="57" spans="2:30" ht="16.5" thickBot="1" x14ac:dyDescent="0.3">
      <c r="B57" s="188"/>
      <c r="C57" s="14">
        <f ca="1">TODAY()+2</f>
        <v>46177</v>
      </c>
      <c r="D57" s="64">
        <f ca="1">AVERAGEIF('Laramie South Data'!B:B,'Current and Forecasted'!C57,'Laramie South Data'!S:S)</f>
        <v>35.045000000000002</v>
      </c>
      <c r="E57" s="64">
        <f ca="1">AVERAGEIF('Laramie South Data'!B:B,'Current and Forecasted'!C57,'Laramie South Data'!W:W)</f>
        <v>28.715</v>
      </c>
      <c r="F57" s="64">
        <f ca="1">AVERAGEIF('Laramie South Data'!B:B,'Current and Forecasted'!C57,'Laramie South Data'!Q:Q)</f>
        <v>40.69</v>
      </c>
      <c r="G57" s="15">
        <f t="shared" ca="1" si="12"/>
        <v>1</v>
      </c>
      <c r="H57" s="183"/>
      <c r="I57" s="15">
        <f t="shared" ca="1" si="13"/>
        <v>1</v>
      </c>
      <c r="J57" s="15">
        <f t="shared" ca="1" si="14"/>
        <v>1</v>
      </c>
      <c r="K57" s="180">
        <f ca="1">MAX(1,VLOOKUP($D57,AB$55:AC$59,2)-IF('Todays Indices'!K$13="No", 1, 0))</f>
        <v>1</v>
      </c>
      <c r="M57" s="22"/>
      <c r="N57" s="41">
        <v>97</v>
      </c>
      <c r="O57" s="42">
        <v>1</v>
      </c>
      <c r="P57" s="43">
        <v>2</v>
      </c>
      <c r="Q57" s="26">
        <v>2</v>
      </c>
      <c r="R57" s="44">
        <v>3</v>
      </c>
      <c r="S57" s="45">
        <v>3</v>
      </c>
      <c r="U57" s="39">
        <v>37</v>
      </c>
      <c r="V57" s="75">
        <v>1</v>
      </c>
      <c r="W57" s="47">
        <v>2</v>
      </c>
      <c r="X57" s="47">
        <v>2</v>
      </c>
      <c r="Y57" s="47">
        <v>2</v>
      </c>
      <c r="Z57" s="139">
        <v>3</v>
      </c>
      <c r="AB57" s="39">
        <v>68</v>
      </c>
      <c r="AC57" s="40">
        <v>3</v>
      </c>
      <c r="AD57" s="35"/>
    </row>
    <row r="58" spans="2:30" ht="15.75" x14ac:dyDescent="0.25">
      <c r="B58" s="188"/>
      <c r="C58" s="14">
        <f ca="1">TODAY()+3</f>
        <v>46178</v>
      </c>
      <c r="D58" s="64">
        <f ca="1">AVERAGEIF('Laramie South Data'!B:B,'Current and Forecasted'!C58,'Laramie South Data'!S:S)</f>
        <v>37.700000000000003</v>
      </c>
      <c r="E58" s="64">
        <f ca="1">AVERAGEIF('Laramie South Data'!B:B,'Current and Forecasted'!C58,'Laramie South Data'!W:W)</f>
        <v>26.509999999999998</v>
      </c>
      <c r="F58" s="64">
        <f ca="1">AVERAGEIF('Laramie South Data'!B:B,'Current and Forecasted'!C58,'Laramie South Data'!Q:Q)</f>
        <v>35.094999999999999</v>
      </c>
      <c r="G58" s="15">
        <f t="shared" ca="1" si="12"/>
        <v>2</v>
      </c>
      <c r="H58" s="183"/>
      <c r="I58" s="15">
        <f ca="1">VLOOKUP(AVERAGE($D56:$D58),AB$55:AC$59,2)</f>
        <v>1</v>
      </c>
      <c r="J58" s="15">
        <f t="shared" ca="1" si="14"/>
        <v>1</v>
      </c>
      <c r="K58" s="180">
        <f ca="1">MAX(1,VLOOKUP($D58,AB$55:AC$59,2)-IF('Todays Indices'!K$13="No", 1, 0))</f>
        <v>1</v>
      </c>
      <c r="M58" s="11"/>
      <c r="O58" s="48"/>
      <c r="P58" s="48"/>
      <c r="Q58" s="48"/>
      <c r="R58" s="48"/>
      <c r="S58" s="48"/>
      <c r="U58" s="39">
        <v>68</v>
      </c>
      <c r="V58" s="47">
        <v>2</v>
      </c>
      <c r="W58" s="47">
        <v>2</v>
      </c>
      <c r="X58" s="77">
        <v>3</v>
      </c>
      <c r="Y58" s="77">
        <v>3</v>
      </c>
      <c r="Z58" s="140">
        <v>4</v>
      </c>
      <c r="AB58" s="39">
        <v>87</v>
      </c>
      <c r="AC58" s="40">
        <v>4</v>
      </c>
      <c r="AD58" s="35"/>
    </row>
    <row r="59" spans="2:30" ht="16.5" thickBot="1" x14ac:dyDescent="0.3">
      <c r="B59" s="188"/>
      <c r="C59" s="14">
        <f ca="1">TODAY()+4</f>
        <v>46179</v>
      </c>
      <c r="D59" s="64">
        <f ca="1">AVERAGEIF('Laramie South Data'!B:B,'Current and Forecasted'!C59,'Laramie South Data'!S:S)</f>
        <v>39.855000000000004</v>
      </c>
      <c r="E59" s="64">
        <f ca="1">AVERAGEIF('Laramie South Data'!B:B,'Current and Forecasted'!C59,'Laramie South Data'!W:W)</f>
        <v>30.52</v>
      </c>
      <c r="F59" s="64">
        <f ca="1">AVERAGEIF('Laramie South Data'!B:B,'Current and Forecasted'!C59,'Laramie South Data'!Q:Q)</f>
        <v>41.795000000000002</v>
      </c>
      <c r="G59" s="15">
        <f t="shared" ca="1" si="12"/>
        <v>2</v>
      </c>
      <c r="H59" s="183"/>
      <c r="I59" s="15">
        <f t="shared" ca="1" si="13"/>
        <v>2</v>
      </c>
      <c r="J59" s="15">
        <f t="shared" ca="1" si="14"/>
        <v>1</v>
      </c>
      <c r="K59" s="180">
        <f ca="1">MAX(1,VLOOKUP($D59,AB$55:AC$59,2)-IF('Todays Indices'!K$13="No", 1, 0))</f>
        <v>1</v>
      </c>
      <c r="M59" s="11"/>
      <c r="U59" s="39">
        <v>87</v>
      </c>
      <c r="V59" s="47">
        <v>2</v>
      </c>
      <c r="W59" s="77">
        <v>3</v>
      </c>
      <c r="X59" s="49">
        <v>4</v>
      </c>
      <c r="Y59" s="49">
        <v>4</v>
      </c>
      <c r="Z59" s="141">
        <v>5</v>
      </c>
      <c r="AB59" s="50">
        <v>97</v>
      </c>
      <c r="AC59" s="51">
        <v>5</v>
      </c>
      <c r="AD59" s="35"/>
    </row>
    <row r="60" spans="2:30" ht="16.5" thickBot="1" x14ac:dyDescent="0.3">
      <c r="B60" s="188"/>
      <c r="C60" s="14">
        <f ca="1">TODAY()+5</f>
        <v>46180</v>
      </c>
      <c r="D60" s="64">
        <f ca="1">AVERAGEIF('Laramie South Data'!B:B,'Current and Forecasted'!C60,'Laramie South Data'!S:S)</f>
        <v>41.25</v>
      </c>
      <c r="E60" s="64">
        <f ca="1">AVERAGEIF('Laramie South Data'!B:B,'Current and Forecasted'!C60,'Laramie South Data'!W:W)</f>
        <v>30.945</v>
      </c>
      <c r="F60" s="64">
        <f ca="1">AVERAGEIF('Laramie South Data'!B:B,'Current and Forecasted'!C60,'Laramie South Data'!Q:Q)</f>
        <v>42.025000000000006</v>
      </c>
      <c r="G60" s="15">
        <f t="shared" ca="1" si="12"/>
        <v>2</v>
      </c>
      <c r="H60" s="183"/>
      <c r="I60" s="15">
        <f t="shared" ca="1" si="13"/>
        <v>2</v>
      </c>
      <c r="J60" s="15">
        <f t="shared" ca="1" si="14"/>
        <v>1</v>
      </c>
      <c r="K60" s="180">
        <f ca="1">MAX(1,VLOOKUP($D60,AB$55:AC$59,2)-IF('Todays Indices'!K$13="No", 1, 0))</f>
        <v>1</v>
      </c>
      <c r="M60" s="11"/>
      <c r="U60" s="50">
        <v>97</v>
      </c>
      <c r="V60" s="142">
        <v>3</v>
      </c>
      <c r="W60" s="143">
        <v>4</v>
      </c>
      <c r="X60" s="143">
        <v>4</v>
      </c>
      <c r="Y60" s="144">
        <v>5</v>
      </c>
      <c r="Z60" s="145">
        <v>5</v>
      </c>
      <c r="AD60" s="12"/>
    </row>
    <row r="61" spans="2:30" ht="16.5" thickBot="1" x14ac:dyDescent="0.3">
      <c r="B61" s="189"/>
      <c r="C61" s="14">
        <f ca="1">TODAY()+6</f>
        <v>46181</v>
      </c>
      <c r="D61" s="64">
        <f ca="1">AVERAGEIF('Laramie South Data'!B:B,'Current and Forecasted'!C61,'Laramie South Data'!S:S)</f>
        <v>41.97</v>
      </c>
      <c r="E61" s="64">
        <f ca="1">AVERAGEIF('Laramie South Data'!B:B,'Current and Forecasted'!C61,'Laramie South Data'!W:W)</f>
        <v>31.3</v>
      </c>
      <c r="F61" s="64">
        <f ca="1">AVERAGEIF('Laramie South Data'!B:B,'Current and Forecasted'!C61,'Laramie South Data'!Q:Q)</f>
        <v>34.745000000000005</v>
      </c>
      <c r="G61" s="15">
        <f t="shared" ca="1" si="12"/>
        <v>2</v>
      </c>
      <c r="H61" s="184"/>
      <c r="I61" s="15">
        <f t="shared" ca="1" si="13"/>
        <v>2</v>
      </c>
      <c r="J61" s="15">
        <f ca="1">INDEX(O$55:S$57,MATCH($E61,N$55:N$57),MATCH($D61,O$54:S$54))</f>
        <v>1</v>
      </c>
      <c r="K61" s="180">
        <f ca="1">MAX(1,VLOOKUP($D61,AB$55:AC$59,2)-IF('Todays Indices'!K$13="No", 1, 0))</f>
        <v>1</v>
      </c>
      <c r="M61" s="53"/>
      <c r="N61" s="54"/>
      <c r="O61" s="54"/>
      <c r="P61" s="54"/>
      <c r="Q61" s="54"/>
      <c r="R61" s="54"/>
      <c r="S61" s="54"/>
      <c r="T61" s="54"/>
      <c r="U61" s="54"/>
      <c r="V61" s="55"/>
      <c r="W61" s="55"/>
      <c r="X61" s="55"/>
      <c r="Y61" s="55"/>
      <c r="Z61" s="55"/>
      <c r="AA61" s="54"/>
      <c r="AB61" s="54"/>
      <c r="AC61" s="54"/>
      <c r="AD61" s="56"/>
    </row>
    <row r="62" spans="2:30" ht="48.75" thickBot="1" x14ac:dyDescent="0.3">
      <c r="C62" s="6" t="s">
        <v>56</v>
      </c>
      <c r="D62" s="63" t="s">
        <v>4</v>
      </c>
      <c r="E62" s="63" t="s">
        <v>5</v>
      </c>
      <c r="F62" s="63" t="s">
        <v>6</v>
      </c>
      <c r="G62" s="7" t="s">
        <v>30</v>
      </c>
      <c r="H62" s="7" t="s">
        <v>31</v>
      </c>
      <c r="I62" s="8" t="s">
        <v>32</v>
      </c>
      <c r="J62" s="9" t="s">
        <v>9</v>
      </c>
      <c r="K62" s="10" t="s">
        <v>10</v>
      </c>
      <c r="M62" s="57"/>
      <c r="N62" s="58"/>
      <c r="O62" s="58"/>
      <c r="P62" s="58"/>
      <c r="Q62" s="58"/>
      <c r="R62" s="58"/>
      <c r="S62" s="58"/>
      <c r="T62" s="58"/>
      <c r="U62" s="58"/>
      <c r="V62" s="58"/>
      <c r="W62" s="58"/>
      <c r="X62" s="58"/>
      <c r="Y62" s="58"/>
      <c r="Z62" s="58"/>
      <c r="AA62" s="58"/>
      <c r="AB62" s="58"/>
      <c r="AC62" s="58"/>
      <c r="AD62" s="59"/>
    </row>
    <row r="63" spans="2:30" ht="21" thickBot="1" x14ac:dyDescent="0.3">
      <c r="B63" s="185" t="s">
        <v>33</v>
      </c>
      <c r="C63" s="61">
        <f ca="1">TODAY()-3</f>
        <v>46172</v>
      </c>
      <c r="D63" s="64">
        <f ca="1">AVERAGEIF('MedBow Data'!B:B,'Current and Forecasted'!C63,'MedBow Data'!S:S)</f>
        <v>22.125</v>
      </c>
      <c r="E63" s="64">
        <f ca="1">AVERAGEIF('MedBow Data'!B:B,'Current and Forecasted'!C63,'MedBow Data'!W:W)</f>
        <v>22</v>
      </c>
      <c r="F63" s="64">
        <f ca="1">AVERAGEIF('MedBow Data'!B:B,'Current and Forecasted'!C63,'MedBow Data'!Q:Q)</f>
        <v>17.5</v>
      </c>
      <c r="G63" s="65"/>
      <c r="H63" s="182">
        <f ca="1">INDEX(V$67:Z$71,MATCH(AVERAGE($D64:$D66),U$67:U$71),MATCH(AVERAGE($F64:$F66),V$66:Z$66))</f>
        <v>2</v>
      </c>
      <c r="I63" s="65"/>
      <c r="J63" s="65"/>
      <c r="K63" s="66"/>
      <c r="M63" s="11"/>
      <c r="N63" s="200" t="s">
        <v>57</v>
      </c>
      <c r="O63" s="201"/>
      <c r="P63" s="201"/>
      <c r="Q63" s="201"/>
      <c r="R63" s="201"/>
      <c r="S63" s="202"/>
      <c r="U63" s="203" t="s">
        <v>58</v>
      </c>
      <c r="V63" s="204"/>
      <c r="W63" s="204"/>
      <c r="X63" s="204"/>
      <c r="Y63" s="204"/>
      <c r="Z63" s="205"/>
      <c r="AB63" s="206" t="s">
        <v>36</v>
      </c>
      <c r="AC63" s="207"/>
      <c r="AD63" s="12"/>
    </row>
    <row r="64" spans="2:30" ht="16.5" thickBot="1" x14ac:dyDescent="0.3">
      <c r="B64" s="186"/>
      <c r="C64" s="14">
        <f ca="1">TODAY()-2</f>
        <v>46173</v>
      </c>
      <c r="D64" s="64">
        <f ca="1">AVERAGEIF('MedBow Data'!B:B,'Current and Forecasted'!C64,'MedBow Data'!S:S)</f>
        <v>23.55</v>
      </c>
      <c r="E64" s="64">
        <f ca="1">AVERAGEIF('MedBow Data'!B:B,'Current and Forecasted'!C64,'MedBow Data'!W:W)</f>
        <v>25</v>
      </c>
      <c r="F64" s="64">
        <f ca="1">AVERAGEIF('MedBow Data'!B:B,'Current and Forecasted'!C64,'MedBow Data'!Q:Q)</f>
        <v>24</v>
      </c>
      <c r="G64" s="65"/>
      <c r="H64" s="183"/>
      <c r="I64" s="65"/>
      <c r="J64" s="65"/>
      <c r="K64" s="66"/>
      <c r="M64" s="11"/>
      <c r="N64" s="16"/>
      <c r="O64" s="197" t="s">
        <v>4</v>
      </c>
      <c r="P64" s="198"/>
      <c r="Q64" s="198"/>
      <c r="R64" s="198"/>
      <c r="S64" s="199"/>
      <c r="U64" s="192" t="s">
        <v>37</v>
      </c>
      <c r="V64" s="193"/>
      <c r="W64" s="193"/>
      <c r="X64" s="193"/>
      <c r="Y64" s="193"/>
      <c r="Z64" s="194"/>
      <c r="AB64" s="190" t="s">
        <v>59</v>
      </c>
      <c r="AC64" s="191"/>
      <c r="AD64" s="12"/>
    </row>
    <row r="65" spans="2:30" ht="16.5" thickBot="1" x14ac:dyDescent="0.3">
      <c r="B65" s="187"/>
      <c r="C65" s="14">
        <f ca="1">TODAY()-1</f>
        <v>46174</v>
      </c>
      <c r="D65" s="64">
        <f ca="1">AVERAGEIF('MedBow Data'!B:B,'Current and Forecasted'!C65,'MedBow Data'!S:S)</f>
        <v>27.6</v>
      </c>
      <c r="E65" s="64">
        <f ca="1">AVERAGEIF('MedBow Data'!B:B,'Current and Forecasted'!C65,'MedBow Data'!W:W)</f>
        <v>25</v>
      </c>
      <c r="F65" s="64">
        <f ca="1">AVERAGEIF('MedBow Data'!B:B,'Current and Forecasted'!C65,'MedBow Data'!Q:Q)</f>
        <v>36.5</v>
      </c>
      <c r="G65" s="65"/>
      <c r="H65" s="183"/>
      <c r="I65" s="65"/>
      <c r="J65" s="65"/>
      <c r="K65" s="66"/>
      <c r="M65" s="11"/>
      <c r="N65" s="17" t="s">
        <v>5</v>
      </c>
      <c r="O65" s="18">
        <v>0</v>
      </c>
      <c r="P65" s="19">
        <v>20</v>
      </c>
      <c r="Q65" s="19">
        <v>64</v>
      </c>
      <c r="R65" s="19">
        <v>82</v>
      </c>
      <c r="S65" s="20">
        <v>95</v>
      </c>
      <c r="U65" s="21"/>
      <c r="V65" s="192" t="s">
        <v>38</v>
      </c>
      <c r="W65" s="193"/>
      <c r="X65" s="193"/>
      <c r="Y65" s="193"/>
      <c r="Z65" s="194"/>
      <c r="AB65" s="195" t="s">
        <v>55</v>
      </c>
      <c r="AC65" s="196"/>
      <c r="AD65" s="12"/>
    </row>
    <row r="66" spans="2:30" ht="29.25" thickBot="1" x14ac:dyDescent="0.3">
      <c r="B66" s="13" t="s">
        <v>40</v>
      </c>
      <c r="C66" s="14">
        <f ca="1">TODAY()</f>
        <v>46175</v>
      </c>
      <c r="D66" s="64">
        <f ca="1">AVERAGEIF('MedBow Data'!B:B,'Current and Forecasted'!C66,'MedBow Data'!S:S)</f>
        <v>29.664999999999999</v>
      </c>
      <c r="E66" s="64">
        <f ca="1">AVERAGEIF('MedBow Data'!B:B,'Current and Forecasted'!C66,'MedBow Data'!W:W)</f>
        <v>26.5</v>
      </c>
      <c r="F66" s="64">
        <f ca="1">AVERAGEIF('MedBow Data'!B:B,'Current and Forecasted'!C66,'MedBow Data'!Q:Q)</f>
        <v>41.5</v>
      </c>
      <c r="G66" s="15">
        <f ca="1">INDEX(V$67:Z$71,MATCH($D66,U$67:U$71),MATCH($F66,V$66:Z$66))</f>
        <v>2</v>
      </c>
      <c r="H66" s="183"/>
      <c r="I66" s="15">
        <f ca="1">VLOOKUP(AVERAGE($D64:$D66),AB$66:AC$70,2)</f>
        <v>2</v>
      </c>
      <c r="J66" s="15">
        <f ca="1">INDEX(O$66:S$68,MATCH($E66,N$66:N$68),MATCH($D66,O$65:S$65))</f>
        <v>1</v>
      </c>
      <c r="K66" s="180">
        <f ca="1">MAX(1,VLOOKUP($D66,AB$66:AC$70,2)-IF('Todays Indices'!K$14="No", 1, 0))</f>
        <v>1</v>
      </c>
      <c r="M66" s="22"/>
      <c r="N66" s="23">
        <v>0</v>
      </c>
      <c r="O66" s="24">
        <v>1</v>
      </c>
      <c r="P66" s="25">
        <v>1</v>
      </c>
      <c r="Q66" s="25">
        <v>1</v>
      </c>
      <c r="R66" s="26">
        <v>2</v>
      </c>
      <c r="S66" s="27">
        <v>2</v>
      </c>
      <c r="U66" s="28" t="s">
        <v>41</v>
      </c>
      <c r="V66" s="81">
        <v>0</v>
      </c>
      <c r="W66" s="30">
        <v>2</v>
      </c>
      <c r="X66" s="31">
        <v>25</v>
      </c>
      <c r="Y66" s="31">
        <v>40</v>
      </c>
      <c r="Z66" s="32">
        <v>58</v>
      </c>
      <c r="AB66" s="33">
        <v>0</v>
      </c>
      <c r="AC66" s="34">
        <v>1</v>
      </c>
      <c r="AD66" s="35"/>
    </row>
    <row r="67" spans="2:30" ht="15.75" x14ac:dyDescent="0.25">
      <c r="B67" s="188" t="s">
        <v>42</v>
      </c>
      <c r="C67" s="14">
        <f ca="1">TODAY()+1</f>
        <v>46176</v>
      </c>
      <c r="D67" s="64">
        <f ca="1">AVERAGEIF('MedBow Data'!B:B,'Current and Forecasted'!C67,'MedBow Data'!S:S)</f>
        <v>31.299999999999997</v>
      </c>
      <c r="E67" s="64">
        <f ca="1">AVERAGEIF('MedBow Data'!B:B,'Current and Forecasted'!C67,'MedBow Data'!W:W)</f>
        <v>27</v>
      </c>
      <c r="F67" s="64">
        <f ca="1">AVERAGEIF('MedBow Data'!B:B,'Current and Forecasted'!C67,'MedBow Data'!Q:Q)</f>
        <v>41</v>
      </c>
      <c r="G67" s="15">
        <f t="shared" ref="G67:G72" ca="1" si="15">INDEX(V$67:Z$71,MATCH($D67,U$67:U$71),MATCH($F67,V$66:Z$66))</f>
        <v>2</v>
      </c>
      <c r="H67" s="183"/>
      <c r="I67" s="15">
        <f t="shared" ref="I67:I72" ca="1" si="16">VLOOKUP(AVERAGE($D65:$D67),AB$66:AC$70,2)</f>
        <v>2</v>
      </c>
      <c r="J67" s="15">
        <f t="shared" ref="J67:J71" ca="1" si="17">INDEX(O$66:S$68,MATCH($E67,N$66:N$68),MATCH($D67,O$65:S$65))</f>
        <v>1</v>
      </c>
      <c r="K67" s="180">
        <f ca="1">VLOOKUP($D67,AB$66:AC$70,2)-IF('Todays Indices'!K$14="No", 1, 0)</f>
        <v>1</v>
      </c>
      <c r="M67" s="22"/>
      <c r="N67" s="36">
        <v>63</v>
      </c>
      <c r="O67" s="24">
        <v>1</v>
      </c>
      <c r="P67" s="25">
        <v>1</v>
      </c>
      <c r="Q67" s="26">
        <v>2</v>
      </c>
      <c r="R67" s="26">
        <v>2</v>
      </c>
      <c r="S67" s="37">
        <v>3</v>
      </c>
      <c r="U67" s="33">
        <v>0</v>
      </c>
      <c r="V67" s="78">
        <v>1</v>
      </c>
      <c r="W67" s="78">
        <v>1</v>
      </c>
      <c r="X67" s="79">
        <v>1</v>
      </c>
      <c r="Y67" s="80">
        <v>2</v>
      </c>
      <c r="Z67" s="146">
        <v>2</v>
      </c>
      <c r="AB67" s="39">
        <v>20</v>
      </c>
      <c r="AC67" s="40">
        <v>2</v>
      </c>
      <c r="AD67" s="35"/>
    </row>
    <row r="68" spans="2:30" ht="16.5" thickBot="1" x14ac:dyDescent="0.3">
      <c r="B68" s="188"/>
      <c r="C68" s="14">
        <f ca="1">TODAY()+2</f>
        <v>46177</v>
      </c>
      <c r="D68" s="64">
        <f ca="1">AVERAGEIF('MedBow Data'!B:B,'Current and Forecasted'!C68,'MedBow Data'!S:S)</f>
        <v>33.454999999999998</v>
      </c>
      <c r="E68" s="64">
        <f ca="1">AVERAGEIF('MedBow Data'!B:B,'Current and Forecasted'!C68,'MedBow Data'!W:W)</f>
        <v>31.5</v>
      </c>
      <c r="F68" s="64">
        <f ca="1">AVERAGEIF('MedBow Data'!B:B,'Current and Forecasted'!C68,'MedBow Data'!Q:Q)</f>
        <v>49.5</v>
      </c>
      <c r="G68" s="15">
        <f t="shared" ca="1" si="15"/>
        <v>2</v>
      </c>
      <c r="H68" s="183"/>
      <c r="I68" s="15">
        <f t="shared" ca="1" si="16"/>
        <v>2</v>
      </c>
      <c r="J68" s="15">
        <f t="shared" ca="1" si="17"/>
        <v>1</v>
      </c>
      <c r="K68" s="180">
        <f ca="1">VLOOKUP($D68,AB$66:AC$70,2)-IF('Todays Indices'!K$14="No", 1, 0)</f>
        <v>1</v>
      </c>
      <c r="M68" s="22"/>
      <c r="N68" s="41">
        <v>91</v>
      </c>
      <c r="O68" s="42">
        <v>1</v>
      </c>
      <c r="P68" s="43">
        <v>2</v>
      </c>
      <c r="Q68" s="26">
        <v>2</v>
      </c>
      <c r="R68" s="44">
        <v>3</v>
      </c>
      <c r="S68" s="45">
        <v>3</v>
      </c>
      <c r="U68" s="39">
        <v>20</v>
      </c>
      <c r="V68" s="75">
        <v>1</v>
      </c>
      <c r="W68" s="47">
        <v>2</v>
      </c>
      <c r="X68" s="47">
        <v>2</v>
      </c>
      <c r="Y68" s="47">
        <v>2</v>
      </c>
      <c r="Z68" s="139">
        <v>3</v>
      </c>
      <c r="AB68" s="39">
        <v>64</v>
      </c>
      <c r="AC68" s="40">
        <v>3</v>
      </c>
      <c r="AD68" s="35"/>
    </row>
    <row r="69" spans="2:30" ht="15.75" x14ac:dyDescent="0.25">
      <c r="B69" s="188"/>
      <c r="C69" s="14">
        <f ca="1">TODAY()+3</f>
        <v>46178</v>
      </c>
      <c r="D69" s="64">
        <f ca="1">AVERAGEIF('MedBow Data'!B:B,'Current and Forecasted'!C69,'MedBow Data'!S:S)</f>
        <v>35.69</v>
      </c>
      <c r="E69" s="64">
        <f ca="1">AVERAGEIF('MedBow Data'!B:B,'Current and Forecasted'!C69,'MedBow Data'!W:W)</f>
        <v>30</v>
      </c>
      <c r="F69" s="64">
        <f ca="1">AVERAGEIF('MedBow Data'!B:B,'Current and Forecasted'!C69,'MedBow Data'!Q:Q)</f>
        <v>44.5</v>
      </c>
      <c r="G69" s="15">
        <f t="shared" ca="1" si="15"/>
        <v>2</v>
      </c>
      <c r="H69" s="183"/>
      <c r="I69" s="15">
        <f t="shared" ca="1" si="16"/>
        <v>2</v>
      </c>
      <c r="J69" s="15">
        <f t="shared" ca="1" si="17"/>
        <v>1</v>
      </c>
      <c r="K69" s="180">
        <f ca="1">VLOOKUP($D69,AB$66:AC$70,2)-IF('Todays Indices'!K$14="No", 1, 0)</f>
        <v>1</v>
      </c>
      <c r="M69" s="11"/>
      <c r="O69" s="48"/>
      <c r="P69" s="48"/>
      <c r="Q69" s="48"/>
      <c r="R69" s="48"/>
      <c r="S69" s="48"/>
      <c r="U69" s="39">
        <v>64</v>
      </c>
      <c r="V69" s="47">
        <v>2</v>
      </c>
      <c r="W69" s="47">
        <v>2</v>
      </c>
      <c r="X69" s="77">
        <v>3</v>
      </c>
      <c r="Y69" s="77">
        <v>3</v>
      </c>
      <c r="Z69" s="140">
        <v>4</v>
      </c>
      <c r="AB69" s="39">
        <v>82</v>
      </c>
      <c r="AC69" s="40">
        <v>4</v>
      </c>
      <c r="AD69" s="35"/>
    </row>
    <row r="70" spans="2:30" ht="16.5" thickBot="1" x14ac:dyDescent="0.3">
      <c r="B70" s="188"/>
      <c r="C70" s="14">
        <f ca="1">TODAY()+4</f>
        <v>46179</v>
      </c>
      <c r="D70" s="64">
        <f ca="1">AVERAGEIF('MedBow Data'!B:B,'Current and Forecasted'!C70,'MedBow Data'!S:S)</f>
        <v>37.935000000000002</v>
      </c>
      <c r="E70" s="64">
        <f ca="1">AVERAGEIF('MedBow Data'!B:B,'Current and Forecasted'!C70,'MedBow Data'!W:W)</f>
        <v>29.5</v>
      </c>
      <c r="F70" s="64">
        <f ca="1">AVERAGEIF('MedBow Data'!B:B,'Current and Forecasted'!C70,'MedBow Data'!Q:Q)</f>
        <v>45</v>
      </c>
      <c r="G70" s="15">
        <f t="shared" ca="1" si="15"/>
        <v>2</v>
      </c>
      <c r="H70" s="183"/>
      <c r="I70" s="15">
        <f t="shared" ca="1" si="16"/>
        <v>2</v>
      </c>
      <c r="J70" s="15">
        <f t="shared" ca="1" si="17"/>
        <v>1</v>
      </c>
      <c r="K70" s="180">
        <f ca="1">VLOOKUP($D70,AB$66:AC$70,2)-IF('Todays Indices'!K$14="No", 1, 0)</f>
        <v>1</v>
      </c>
      <c r="M70" s="11"/>
      <c r="U70" s="39">
        <v>82</v>
      </c>
      <c r="V70" s="47">
        <v>2</v>
      </c>
      <c r="W70" s="77">
        <v>3</v>
      </c>
      <c r="X70" s="49">
        <v>4</v>
      </c>
      <c r="Y70" s="49">
        <v>4</v>
      </c>
      <c r="Z70" s="141">
        <v>5</v>
      </c>
      <c r="AB70" s="50">
        <v>95</v>
      </c>
      <c r="AC70" s="51">
        <v>5</v>
      </c>
      <c r="AD70" s="35"/>
    </row>
    <row r="71" spans="2:30" ht="16.5" thickBot="1" x14ac:dyDescent="0.3">
      <c r="B71" s="188"/>
      <c r="C71" s="14">
        <f ca="1">TODAY()+5</f>
        <v>46180</v>
      </c>
      <c r="D71" s="64">
        <f ca="1">AVERAGEIF('MedBow Data'!B:B,'Current and Forecasted'!C71,'MedBow Data'!S:S)</f>
        <v>39.975000000000001</v>
      </c>
      <c r="E71" s="64">
        <f ca="1">AVERAGEIF('MedBow Data'!B:B,'Current and Forecasted'!C71,'MedBow Data'!W:W)</f>
        <v>35.5</v>
      </c>
      <c r="F71" s="64">
        <f ca="1">AVERAGEIF('MedBow Data'!B:B,'Current and Forecasted'!C71,'MedBow Data'!Q:Q)</f>
        <v>54.5</v>
      </c>
      <c r="G71" s="15">
        <f t="shared" ca="1" si="15"/>
        <v>2</v>
      </c>
      <c r="H71" s="183"/>
      <c r="I71" s="15">
        <f t="shared" ca="1" si="16"/>
        <v>2</v>
      </c>
      <c r="J71" s="15">
        <f t="shared" ca="1" si="17"/>
        <v>1</v>
      </c>
      <c r="K71" s="180">
        <f ca="1">VLOOKUP($D71,AB$66:AC$70,2)-IF('Todays Indices'!K$14="No", 1, 0)</f>
        <v>1</v>
      </c>
      <c r="M71" s="11"/>
      <c r="U71" s="50">
        <v>95</v>
      </c>
      <c r="V71" s="142">
        <v>3</v>
      </c>
      <c r="W71" s="143">
        <v>4</v>
      </c>
      <c r="X71" s="143">
        <v>4</v>
      </c>
      <c r="Y71" s="144">
        <v>5</v>
      </c>
      <c r="Z71" s="145">
        <v>5</v>
      </c>
      <c r="AD71" s="12"/>
    </row>
    <row r="72" spans="2:30" ht="16.5" thickBot="1" x14ac:dyDescent="0.3">
      <c r="B72" s="189"/>
      <c r="C72" s="14">
        <f ca="1">TODAY()+6</f>
        <v>46181</v>
      </c>
      <c r="D72" s="64">
        <f ca="1">AVERAGEIF('MedBow Data'!B:B,'Current and Forecasted'!C72,'MedBow Data'!S:S)</f>
        <v>41.05</v>
      </c>
      <c r="E72" s="64">
        <f ca="1">AVERAGEIF('MedBow Data'!B:B,'Current and Forecasted'!C72,'MedBow Data'!W:W)</f>
        <v>33</v>
      </c>
      <c r="F72" s="64">
        <f ca="1">AVERAGEIF('MedBow Data'!B:B,'Current and Forecasted'!C72,'MedBow Data'!Q:Q)</f>
        <v>46</v>
      </c>
      <c r="G72" s="15">
        <f t="shared" ca="1" si="15"/>
        <v>2</v>
      </c>
      <c r="H72" s="184"/>
      <c r="I72" s="15">
        <f t="shared" ca="1" si="16"/>
        <v>2</v>
      </c>
      <c r="J72" s="15">
        <f ca="1">INDEX(O$66:S$68,MATCH($E72,N$66:N$68),MATCH($D72,O$65:S$65))</f>
        <v>1</v>
      </c>
      <c r="K72" s="180">
        <f ca="1">VLOOKUP($D72,AB$66:AC$70,2)-IF('Todays Indices'!K$14="No", 1, 0)</f>
        <v>1</v>
      </c>
      <c r="M72" s="53"/>
      <c r="N72" s="54"/>
      <c r="O72" s="54"/>
      <c r="P72" s="54"/>
      <c r="Q72" s="54"/>
      <c r="R72" s="54"/>
      <c r="S72" s="54"/>
      <c r="T72" s="54"/>
      <c r="U72" s="54"/>
      <c r="V72" s="55"/>
      <c r="W72" s="55"/>
      <c r="X72" s="55"/>
      <c r="Y72" s="55"/>
      <c r="Z72" s="55"/>
      <c r="AA72" s="54"/>
      <c r="AB72" s="54"/>
      <c r="AC72" s="54"/>
      <c r="AD72" s="56"/>
    </row>
  </sheetData>
  <mergeCells count="68">
    <mergeCell ref="V43:Z43"/>
    <mergeCell ref="AB43:AC43"/>
    <mergeCell ref="V54:Z54"/>
    <mergeCell ref="AB54:AC54"/>
    <mergeCell ref="N63:S63"/>
    <mergeCell ref="U63:Z63"/>
    <mergeCell ref="AB63:AC63"/>
    <mergeCell ref="N52:S52"/>
    <mergeCell ref="U52:Z52"/>
    <mergeCell ref="AB52:AC52"/>
    <mergeCell ref="O53:S53"/>
    <mergeCell ref="U53:Z53"/>
    <mergeCell ref="AB53:AC53"/>
    <mergeCell ref="AB19:AC19"/>
    <mergeCell ref="O20:S20"/>
    <mergeCell ref="U20:Z20"/>
    <mergeCell ref="AB20:AC20"/>
    <mergeCell ref="V21:Z21"/>
    <mergeCell ref="AB21:AC21"/>
    <mergeCell ref="B12:B17"/>
    <mergeCell ref="H8:H17"/>
    <mergeCell ref="B8:B10"/>
    <mergeCell ref="B19:B21"/>
    <mergeCell ref="H19:H28"/>
    <mergeCell ref="B23:B28"/>
    <mergeCell ref="AB30:AC30"/>
    <mergeCell ref="O31:S31"/>
    <mergeCell ref="U31:Z31"/>
    <mergeCell ref="AB31:AC31"/>
    <mergeCell ref="C6:K6"/>
    <mergeCell ref="M6:AD6"/>
    <mergeCell ref="N8:S8"/>
    <mergeCell ref="U8:Z8"/>
    <mergeCell ref="AB8:AC8"/>
    <mergeCell ref="O9:S9"/>
    <mergeCell ref="U9:Z9"/>
    <mergeCell ref="AB9:AC9"/>
    <mergeCell ref="V10:Z10"/>
    <mergeCell ref="AB10:AC10"/>
    <mergeCell ref="N19:S19"/>
    <mergeCell ref="U19:Z19"/>
    <mergeCell ref="O42:S42"/>
    <mergeCell ref="U42:Z42"/>
    <mergeCell ref="AB42:AC42"/>
    <mergeCell ref="B30:B32"/>
    <mergeCell ref="B34:B39"/>
    <mergeCell ref="B41:B43"/>
    <mergeCell ref="H41:H50"/>
    <mergeCell ref="B45:B50"/>
    <mergeCell ref="H30:H39"/>
    <mergeCell ref="V32:Z32"/>
    <mergeCell ref="AB32:AC32"/>
    <mergeCell ref="N41:S41"/>
    <mergeCell ref="U41:Z41"/>
    <mergeCell ref="AB41:AC41"/>
    <mergeCell ref="N30:S30"/>
    <mergeCell ref="U30:Z30"/>
    <mergeCell ref="H52:H61"/>
    <mergeCell ref="B52:B54"/>
    <mergeCell ref="B56:B61"/>
    <mergeCell ref="AB64:AC64"/>
    <mergeCell ref="V65:Z65"/>
    <mergeCell ref="AB65:AC65"/>
    <mergeCell ref="O64:S64"/>
    <mergeCell ref="U64:Z64"/>
    <mergeCell ref="B63:B65"/>
    <mergeCell ref="H63:H72"/>
    <mergeCell ref="B67:B72"/>
  </mergeCells>
  <conditionalFormatting sqref="G8:H8 H9:H11 G9:G17 G19:H22 G23:G28 G30:H33 G34:G39 G41:H44 G45:G50 G52:H55 G56:G61">
    <cfRule type="cellIs" dxfId="9" priority="25" operator="equal">
      <formula>5</formula>
    </cfRule>
    <cfRule type="cellIs" dxfId="8" priority="26" operator="equal">
      <formula>4</formula>
    </cfRule>
    <cfRule type="cellIs" dxfId="7" priority="27" operator="equal">
      <formula>3</formula>
    </cfRule>
    <cfRule type="cellIs" dxfId="6" priority="28" operator="equal">
      <formula>2</formula>
    </cfRule>
    <cfRule type="cellIs" dxfId="5" priority="29" operator="equal">
      <formula>1</formula>
    </cfRule>
  </conditionalFormatting>
  <conditionalFormatting sqref="G63:H66 G67:G72">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conditionalFormatting sqref="J8:J17">
    <cfRule type="colorScale" priority="32">
      <colorScale>
        <cfvo type="num" val="1"/>
        <cfvo type="num" val="2"/>
        <cfvo type="num" val="3"/>
        <color theme="9" tint="0.39997558519241921"/>
        <color rgb="FF00B0F0"/>
        <color rgb="FFFF0000"/>
      </colorScale>
    </cfRule>
  </conditionalFormatting>
  <conditionalFormatting sqref="J19:J28">
    <cfRule type="colorScale" priority="10">
      <colorScale>
        <cfvo type="num" val="1"/>
        <cfvo type="num" val="2"/>
        <cfvo type="num" val="3"/>
        <color theme="9" tint="0.39997558519241921"/>
        <color rgb="FF00B0F0"/>
        <color rgb="FFFF0000"/>
      </colorScale>
    </cfRule>
  </conditionalFormatting>
  <conditionalFormatting sqref="J30:J39">
    <cfRule type="colorScale" priority="9">
      <colorScale>
        <cfvo type="num" val="1"/>
        <cfvo type="num" val="2"/>
        <cfvo type="num" val="3"/>
        <color theme="9" tint="0.39997558519241921"/>
        <color rgb="FF00B0F0"/>
        <color rgb="FFFF0000"/>
      </colorScale>
    </cfRule>
  </conditionalFormatting>
  <conditionalFormatting sqref="J41:J50">
    <cfRule type="colorScale" priority="8">
      <colorScale>
        <cfvo type="num" val="1"/>
        <cfvo type="num" val="2"/>
        <cfvo type="num" val="3"/>
        <color theme="9" tint="0.39997558519241921"/>
        <color rgb="FF00B0F0"/>
        <color rgb="FFFF0000"/>
      </colorScale>
    </cfRule>
  </conditionalFormatting>
  <conditionalFormatting sqref="J52:J61">
    <cfRule type="colorScale" priority="7">
      <colorScale>
        <cfvo type="num" val="1"/>
        <cfvo type="num" val="2"/>
        <cfvo type="num" val="3"/>
        <color theme="9" tint="0.39997558519241921"/>
        <color rgb="FF00B0F0"/>
        <color rgb="FFFF0000"/>
      </colorScale>
    </cfRule>
  </conditionalFormatting>
  <conditionalFormatting sqref="J63:J72">
    <cfRule type="colorScale" priority="6">
      <colorScale>
        <cfvo type="num" val="1"/>
        <cfvo type="num" val="2"/>
        <cfvo type="num" val="3"/>
        <color theme="9" tint="0.39997558519241921"/>
        <color rgb="FF00B0F0"/>
        <color rgb="FFFF0000"/>
      </colorScale>
    </cfRule>
  </conditionalFormatting>
  <dataValidations count="1">
    <dataValidation type="list" allowBlank="1" showInputMessage="1" showErrorMessage="1" sqref="J3" xr:uid="{214A441B-C453-4717-BF8B-396D28E67CA0}">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1A6C-6E4B-41AA-9AE7-1E9D65BDB0D9}">
  <dimension ref="A1"/>
  <sheetViews>
    <sheetView topLeftCell="A4" zoomScale="110" zoomScaleNormal="110" workbookViewId="0">
      <selection activeCell="E47" sqref="E47"/>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8AEEA-8380-4F4A-A87A-9A38FCE73887}">
  <dimension ref="C3:D78"/>
  <sheetViews>
    <sheetView workbookViewId="0">
      <selection activeCell="D68" sqref="D68"/>
    </sheetView>
  </sheetViews>
  <sheetFormatPr defaultColWidth="11" defaultRowHeight="15" x14ac:dyDescent="0.25"/>
  <cols>
    <col min="3" max="3" width="5.28515625" customWidth="1"/>
    <col min="4" max="4" width="101.5703125" customWidth="1"/>
  </cols>
  <sheetData>
    <row r="3" spans="3:4" ht="15.75" thickBot="1" x14ac:dyDescent="0.3"/>
    <row r="4" spans="3:4" ht="24" thickBot="1" x14ac:dyDescent="0.3">
      <c r="C4" s="272" t="s">
        <v>60</v>
      </c>
      <c r="D4" s="273"/>
    </row>
    <row r="5" spans="3:4" x14ac:dyDescent="0.25">
      <c r="C5" s="274"/>
      <c r="D5" s="89"/>
    </row>
    <row r="6" spans="3:4" ht="19.149999999999999" customHeight="1" x14ac:dyDescent="0.25">
      <c r="C6" s="275"/>
      <c r="D6" s="89" t="s">
        <v>61</v>
      </c>
    </row>
    <row r="7" spans="3:4" ht="19.149999999999999" customHeight="1" x14ac:dyDescent="0.25">
      <c r="C7" s="275"/>
      <c r="D7" s="89"/>
    </row>
    <row r="8" spans="3:4" ht="19.149999999999999" customHeight="1" x14ac:dyDescent="0.25">
      <c r="C8" s="275"/>
      <c r="D8" s="89" t="s">
        <v>62</v>
      </c>
    </row>
    <row r="9" spans="3:4" ht="19.149999999999999" customHeight="1" x14ac:dyDescent="0.25">
      <c r="C9" s="275"/>
      <c r="D9" s="90" t="s">
        <v>63</v>
      </c>
    </row>
    <row r="10" spans="3:4" ht="19.149999999999999" customHeight="1" x14ac:dyDescent="0.25">
      <c r="C10" s="275"/>
      <c r="D10" s="90" t="s">
        <v>64</v>
      </c>
    </row>
    <row r="11" spans="3:4" ht="19.149999999999999" customHeight="1" x14ac:dyDescent="0.25">
      <c r="C11" s="275"/>
      <c r="D11" s="90" t="s">
        <v>65</v>
      </c>
    </row>
    <row r="12" spans="3:4" ht="19.149999999999999" customHeight="1" x14ac:dyDescent="0.25">
      <c r="C12" s="275"/>
      <c r="D12" s="91" t="s">
        <v>66</v>
      </c>
    </row>
    <row r="13" spans="3:4" ht="19.149999999999999" customHeight="1" x14ac:dyDescent="0.25">
      <c r="C13" s="275"/>
      <c r="D13" s="92" t="s">
        <v>67</v>
      </c>
    </row>
    <row r="14" spans="3:4" ht="19.149999999999999" customHeight="1" x14ac:dyDescent="0.25">
      <c r="C14" s="275"/>
      <c r="D14" s="89" t="s">
        <v>68</v>
      </c>
    </row>
    <row r="15" spans="3:4" ht="19.149999999999999" customHeight="1" thickBot="1" x14ac:dyDescent="0.3">
      <c r="C15" s="276"/>
      <c r="D15" s="93"/>
    </row>
    <row r="16" spans="3:4" ht="19.149999999999999" customHeight="1" thickBot="1" x14ac:dyDescent="0.3">
      <c r="C16" s="277" t="s">
        <v>69</v>
      </c>
      <c r="D16" s="278"/>
    </row>
    <row r="17" spans="3:4" ht="19.149999999999999" customHeight="1" x14ac:dyDescent="0.25">
      <c r="C17" s="267"/>
      <c r="D17" s="89"/>
    </row>
    <row r="18" spans="3:4" ht="19.149999999999999" customHeight="1" x14ac:dyDescent="0.25">
      <c r="C18" s="268"/>
      <c r="D18" s="89" t="s">
        <v>61</v>
      </c>
    </row>
    <row r="19" spans="3:4" ht="19.149999999999999" customHeight="1" x14ac:dyDescent="0.25">
      <c r="C19" s="268"/>
      <c r="D19" s="89"/>
    </row>
    <row r="20" spans="3:4" ht="19.149999999999999" customHeight="1" x14ac:dyDescent="0.25">
      <c r="C20" s="268"/>
      <c r="D20" s="89"/>
    </row>
    <row r="21" spans="3:4" ht="19.149999999999999" customHeight="1" x14ac:dyDescent="0.25">
      <c r="C21" s="268"/>
      <c r="D21" s="89" t="s">
        <v>62</v>
      </c>
    </row>
    <row r="22" spans="3:4" ht="19.149999999999999" customHeight="1" x14ac:dyDescent="0.25">
      <c r="C22" s="268"/>
      <c r="D22" s="90" t="s">
        <v>70</v>
      </c>
    </row>
    <row r="23" spans="3:4" ht="19.149999999999999" customHeight="1" x14ac:dyDescent="0.25">
      <c r="C23" s="268"/>
      <c r="D23" s="90" t="s">
        <v>71</v>
      </c>
    </row>
    <row r="24" spans="3:4" ht="19.149999999999999" customHeight="1" x14ac:dyDescent="0.25">
      <c r="C24" s="268"/>
      <c r="D24" s="90" t="s">
        <v>72</v>
      </c>
    </row>
    <row r="25" spans="3:4" ht="19.149999999999999" customHeight="1" x14ac:dyDescent="0.25">
      <c r="C25" s="268"/>
      <c r="D25" s="90" t="s">
        <v>73</v>
      </c>
    </row>
    <row r="26" spans="3:4" ht="19.149999999999999" customHeight="1" x14ac:dyDescent="0.25">
      <c r="C26" s="268"/>
      <c r="D26" s="92" t="s">
        <v>67</v>
      </c>
    </row>
    <row r="27" spans="3:4" ht="19.149999999999999" customHeight="1" x14ac:dyDescent="0.25">
      <c r="C27" s="268"/>
      <c r="D27" s="89" t="s">
        <v>68</v>
      </c>
    </row>
    <row r="28" spans="3:4" ht="19.149999999999999" customHeight="1" thickBot="1" x14ac:dyDescent="0.3">
      <c r="C28" s="269"/>
      <c r="D28" s="93" t="s">
        <v>74</v>
      </c>
    </row>
    <row r="29" spans="3:4" ht="19.149999999999999" customHeight="1" thickBot="1" x14ac:dyDescent="0.3">
      <c r="C29" s="279" t="s">
        <v>75</v>
      </c>
      <c r="D29" s="280"/>
    </row>
    <row r="30" spans="3:4" ht="19.149999999999999" customHeight="1" x14ac:dyDescent="0.25">
      <c r="C30" s="267"/>
      <c r="D30" s="89"/>
    </row>
    <row r="31" spans="3:4" ht="19.149999999999999" customHeight="1" x14ac:dyDescent="0.25">
      <c r="C31" s="268"/>
      <c r="D31" s="89" t="s">
        <v>61</v>
      </c>
    </row>
    <row r="32" spans="3:4" ht="19.149999999999999" customHeight="1" x14ac:dyDescent="0.25">
      <c r="C32" s="268"/>
      <c r="D32" s="89"/>
    </row>
    <row r="33" spans="3:4" ht="19.149999999999999" customHeight="1" x14ac:dyDescent="0.25">
      <c r="C33" s="268"/>
      <c r="D33" s="89"/>
    </row>
    <row r="34" spans="3:4" ht="19.149999999999999" customHeight="1" x14ac:dyDescent="0.25">
      <c r="C34" s="268"/>
      <c r="D34" s="89" t="s">
        <v>62</v>
      </c>
    </row>
    <row r="35" spans="3:4" ht="19.149999999999999" customHeight="1" x14ac:dyDescent="0.25">
      <c r="C35" s="268"/>
      <c r="D35" s="94" t="s">
        <v>76</v>
      </c>
    </row>
    <row r="36" spans="3:4" ht="19.149999999999999" customHeight="1" x14ac:dyDescent="0.25">
      <c r="C36" s="268"/>
      <c r="D36" s="90" t="s">
        <v>77</v>
      </c>
    </row>
    <row r="37" spans="3:4" ht="19.149999999999999" customHeight="1" x14ac:dyDescent="0.25">
      <c r="C37" s="268"/>
      <c r="D37" s="90" t="s">
        <v>78</v>
      </c>
    </row>
    <row r="38" spans="3:4" ht="19.149999999999999" customHeight="1" x14ac:dyDescent="0.25">
      <c r="C38" s="268"/>
      <c r="D38" s="91" t="s">
        <v>66</v>
      </c>
    </row>
    <row r="39" spans="3:4" ht="19.149999999999999" customHeight="1" x14ac:dyDescent="0.25">
      <c r="C39" s="268"/>
      <c r="D39" s="92" t="s">
        <v>67</v>
      </c>
    </row>
    <row r="40" spans="3:4" ht="19.149999999999999" customHeight="1" x14ac:dyDescent="0.25">
      <c r="C40" s="268"/>
      <c r="D40" s="89" t="s">
        <v>79</v>
      </c>
    </row>
    <row r="41" spans="3:4" ht="19.149999999999999" customHeight="1" x14ac:dyDescent="0.25">
      <c r="C41" s="268"/>
      <c r="D41" s="89" t="s">
        <v>80</v>
      </c>
    </row>
    <row r="42" spans="3:4" ht="19.149999999999999" customHeight="1" thickBot="1" x14ac:dyDescent="0.3">
      <c r="C42" s="269"/>
      <c r="D42" s="93" t="s">
        <v>81</v>
      </c>
    </row>
    <row r="43" spans="3:4" ht="19.149999999999999" customHeight="1" thickBot="1" x14ac:dyDescent="0.3">
      <c r="C43" s="265" t="s">
        <v>82</v>
      </c>
      <c r="D43" s="266"/>
    </row>
    <row r="44" spans="3:4" ht="19.149999999999999" customHeight="1" x14ac:dyDescent="0.25">
      <c r="C44" s="267"/>
      <c r="D44" s="89"/>
    </row>
    <row r="45" spans="3:4" ht="19.149999999999999" customHeight="1" x14ac:dyDescent="0.25">
      <c r="C45" s="268"/>
      <c r="D45" s="89" t="s">
        <v>61</v>
      </c>
    </row>
    <row r="46" spans="3:4" ht="19.149999999999999" customHeight="1" x14ac:dyDescent="0.25">
      <c r="C46" s="268"/>
      <c r="D46" s="89"/>
    </row>
    <row r="47" spans="3:4" ht="19.149999999999999" customHeight="1" x14ac:dyDescent="0.25">
      <c r="C47" s="268"/>
      <c r="D47" s="89"/>
    </row>
    <row r="48" spans="3:4" ht="19.149999999999999" customHeight="1" x14ac:dyDescent="0.25">
      <c r="C48" s="268"/>
      <c r="D48" s="89" t="s">
        <v>62</v>
      </c>
    </row>
    <row r="49" spans="3:4" ht="19.149999999999999" customHeight="1" x14ac:dyDescent="0.25">
      <c r="C49" s="268"/>
      <c r="D49" s="90" t="s">
        <v>83</v>
      </c>
    </row>
    <row r="50" spans="3:4" ht="19.149999999999999" customHeight="1" x14ac:dyDescent="0.25">
      <c r="C50" s="268"/>
      <c r="D50" s="90" t="s">
        <v>84</v>
      </c>
    </row>
    <row r="51" spans="3:4" ht="19.149999999999999" customHeight="1" x14ac:dyDescent="0.25">
      <c r="C51" s="268"/>
      <c r="D51" s="90" t="s">
        <v>85</v>
      </c>
    </row>
    <row r="52" spans="3:4" ht="19.149999999999999" customHeight="1" x14ac:dyDescent="0.25">
      <c r="C52" s="268"/>
      <c r="D52" s="91" t="s">
        <v>66</v>
      </c>
    </row>
    <row r="53" spans="3:4" ht="19.149999999999999" customHeight="1" x14ac:dyDescent="0.25">
      <c r="C53" s="268"/>
      <c r="D53" s="92" t="s">
        <v>67</v>
      </c>
    </row>
    <row r="54" spans="3:4" ht="19.149999999999999" customHeight="1" x14ac:dyDescent="0.25">
      <c r="C54" s="268"/>
      <c r="D54" s="89" t="s">
        <v>86</v>
      </c>
    </row>
    <row r="55" spans="3:4" ht="19.149999999999999" customHeight="1" x14ac:dyDescent="0.25">
      <c r="C55" s="268"/>
      <c r="D55" s="89" t="s">
        <v>80</v>
      </c>
    </row>
    <row r="56" spans="3:4" ht="19.149999999999999" customHeight="1" x14ac:dyDescent="0.25">
      <c r="C56" s="268"/>
      <c r="D56" s="89" t="s">
        <v>87</v>
      </c>
    </row>
    <row r="57" spans="3:4" ht="19.149999999999999" customHeight="1" x14ac:dyDescent="0.25">
      <c r="C57" s="268"/>
      <c r="D57" s="89" t="s">
        <v>88</v>
      </c>
    </row>
    <row r="58" spans="3:4" ht="19.149999999999999" customHeight="1" x14ac:dyDescent="0.25">
      <c r="C58" s="268"/>
      <c r="D58" s="89" t="s">
        <v>89</v>
      </c>
    </row>
    <row r="59" spans="3:4" ht="19.149999999999999" customHeight="1" x14ac:dyDescent="0.25">
      <c r="C59" s="268"/>
      <c r="D59" s="89" t="s">
        <v>90</v>
      </c>
    </row>
    <row r="60" spans="3:4" ht="19.149999999999999" customHeight="1" thickBot="1" x14ac:dyDescent="0.3">
      <c r="C60" s="269"/>
      <c r="D60" s="95"/>
    </row>
    <row r="61" spans="3:4" ht="19.149999999999999" customHeight="1" thickBot="1" x14ac:dyDescent="0.3">
      <c r="C61" s="270" t="s">
        <v>91</v>
      </c>
      <c r="D61" s="271"/>
    </row>
    <row r="62" spans="3:4" ht="19.149999999999999" customHeight="1" x14ac:dyDescent="0.25">
      <c r="C62" s="267"/>
      <c r="D62" s="89"/>
    </row>
    <row r="63" spans="3:4" ht="19.149999999999999" customHeight="1" x14ac:dyDescent="0.25">
      <c r="C63" s="268"/>
      <c r="D63" s="89" t="s">
        <v>61</v>
      </c>
    </row>
    <row r="64" spans="3:4" ht="19.149999999999999" customHeight="1" x14ac:dyDescent="0.25">
      <c r="C64" s="268"/>
      <c r="D64" s="89"/>
    </row>
    <row r="65" spans="3:4" ht="19.149999999999999" customHeight="1" x14ac:dyDescent="0.25">
      <c r="C65" s="268"/>
      <c r="D65" s="89"/>
    </row>
    <row r="66" spans="3:4" ht="19.149999999999999" customHeight="1" x14ac:dyDescent="0.25">
      <c r="C66" s="268"/>
      <c r="D66" s="89" t="s">
        <v>62</v>
      </c>
    </row>
    <row r="67" spans="3:4" ht="19.149999999999999" customHeight="1" x14ac:dyDescent="0.25">
      <c r="C67" s="268"/>
      <c r="D67" s="90" t="s">
        <v>92</v>
      </c>
    </row>
    <row r="68" spans="3:4" ht="25.9" customHeight="1" x14ac:dyDescent="0.25">
      <c r="C68" s="268"/>
      <c r="D68" s="90" t="s">
        <v>93</v>
      </c>
    </row>
    <row r="69" spans="3:4" ht="19.149999999999999" customHeight="1" x14ac:dyDescent="0.25">
      <c r="C69" s="268"/>
      <c r="D69" s="90" t="s">
        <v>94</v>
      </c>
    </row>
    <row r="70" spans="3:4" ht="19.149999999999999" customHeight="1" x14ac:dyDescent="0.25">
      <c r="C70" s="268"/>
      <c r="D70" s="91" t="s">
        <v>66</v>
      </c>
    </row>
    <row r="71" spans="3:4" ht="19.149999999999999" customHeight="1" x14ac:dyDescent="0.25">
      <c r="C71" s="268"/>
      <c r="D71" s="92" t="s">
        <v>67</v>
      </c>
    </row>
    <row r="72" spans="3:4" ht="19.149999999999999" customHeight="1" x14ac:dyDescent="0.25">
      <c r="C72" s="268"/>
      <c r="D72" s="89" t="s">
        <v>86</v>
      </c>
    </row>
    <row r="73" spans="3:4" ht="19.149999999999999" customHeight="1" x14ac:dyDescent="0.25">
      <c r="C73" s="268"/>
      <c r="D73" s="89" t="s">
        <v>80</v>
      </c>
    </row>
    <row r="74" spans="3:4" ht="19.149999999999999" customHeight="1" x14ac:dyDescent="0.25">
      <c r="C74" s="268"/>
      <c r="D74" s="89" t="s">
        <v>87</v>
      </c>
    </row>
    <row r="75" spans="3:4" ht="19.149999999999999" customHeight="1" x14ac:dyDescent="0.25">
      <c r="C75" s="268"/>
      <c r="D75" s="89" t="s">
        <v>88</v>
      </c>
    </row>
    <row r="76" spans="3:4" ht="19.149999999999999" customHeight="1" x14ac:dyDescent="0.25">
      <c r="C76" s="268"/>
      <c r="D76" s="89" t="s">
        <v>89</v>
      </c>
    </row>
    <row r="77" spans="3:4" ht="19.149999999999999" customHeight="1" x14ac:dyDescent="0.25">
      <c r="C77" s="268"/>
      <c r="D77" s="89" t="s">
        <v>95</v>
      </c>
    </row>
    <row r="78" spans="3:4" ht="19.149999999999999" customHeight="1" thickBot="1" x14ac:dyDescent="0.3">
      <c r="C78" s="269"/>
      <c r="D78" s="93" t="s">
        <v>96</v>
      </c>
    </row>
  </sheetData>
  <mergeCells count="10">
    <mergeCell ref="C43:D43"/>
    <mergeCell ref="C44:C60"/>
    <mergeCell ref="C61:D61"/>
    <mergeCell ref="C62:C78"/>
    <mergeCell ref="C4:D4"/>
    <mergeCell ref="C5:C15"/>
    <mergeCell ref="C16:D16"/>
    <mergeCell ref="C17:C28"/>
    <mergeCell ref="C29:D29"/>
    <mergeCell ref="C30:C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5ABC3-0D2C-4CB0-A875-13309222E617}">
  <dimension ref="B1:I53"/>
  <sheetViews>
    <sheetView topLeftCell="A20" workbookViewId="0">
      <selection activeCell="G38" sqref="G38"/>
    </sheetView>
  </sheetViews>
  <sheetFormatPr defaultRowHeight="15" x14ac:dyDescent="0.25"/>
  <cols>
    <col min="2" max="2" width="20.5703125" customWidth="1"/>
    <col min="3" max="3" width="33.5703125" customWidth="1"/>
  </cols>
  <sheetData>
    <row r="1" spans="2:9" ht="15.75" thickBot="1" x14ac:dyDescent="0.3"/>
    <row r="2" spans="2:9" ht="21.75" thickBot="1" x14ac:dyDescent="0.4">
      <c r="B2" s="299" t="s">
        <v>97</v>
      </c>
      <c r="C2" s="300"/>
      <c r="D2" s="300"/>
      <c r="E2" s="300"/>
      <c r="F2" s="300"/>
      <c r="G2" s="300"/>
      <c r="H2" s="300"/>
      <c r="I2" s="301"/>
    </row>
    <row r="3" spans="2:9" ht="26.25" thickBot="1" x14ac:dyDescent="0.3">
      <c r="B3" s="96" t="s">
        <v>98</v>
      </c>
      <c r="C3" s="97" t="s">
        <v>99</v>
      </c>
      <c r="D3" s="98" t="s">
        <v>100</v>
      </c>
      <c r="E3" s="99" t="s">
        <v>101</v>
      </c>
      <c r="F3" s="100" t="s">
        <v>102</v>
      </c>
      <c r="G3" s="101" t="s">
        <v>103</v>
      </c>
      <c r="H3" s="102" t="s">
        <v>104</v>
      </c>
      <c r="I3" s="103" t="s">
        <v>105</v>
      </c>
    </row>
    <row r="4" spans="2:9" ht="39" thickBot="1" x14ac:dyDescent="0.3">
      <c r="B4" s="302" t="s">
        <v>106</v>
      </c>
      <c r="C4" s="95" t="s">
        <v>107</v>
      </c>
      <c r="D4" s="104"/>
      <c r="E4" s="105"/>
      <c r="F4" s="106"/>
      <c r="G4" s="107" t="s">
        <v>108</v>
      </c>
      <c r="H4" s="108" t="s">
        <v>108</v>
      </c>
      <c r="I4" s="109" t="s">
        <v>109</v>
      </c>
    </row>
    <row r="5" spans="2:9" ht="15.75" thickBot="1" x14ac:dyDescent="0.3">
      <c r="B5" s="303"/>
      <c r="C5" s="95" t="s">
        <v>110</v>
      </c>
      <c r="D5" s="104"/>
      <c r="E5" s="105"/>
      <c r="F5" s="106"/>
      <c r="G5" s="107" t="s">
        <v>108</v>
      </c>
      <c r="H5" s="108" t="s">
        <v>108</v>
      </c>
      <c r="I5" s="109" t="s">
        <v>109</v>
      </c>
    </row>
    <row r="6" spans="2:9" ht="64.5" thickBot="1" x14ac:dyDescent="0.3">
      <c r="B6" s="303"/>
      <c r="C6" s="95" t="s">
        <v>111</v>
      </c>
      <c r="D6" s="104"/>
      <c r="E6" s="105"/>
      <c r="F6" s="106"/>
      <c r="G6" s="107" t="s">
        <v>108</v>
      </c>
      <c r="H6" s="108" t="s">
        <v>108</v>
      </c>
      <c r="I6" s="109" t="s">
        <v>109</v>
      </c>
    </row>
    <row r="7" spans="2:9" ht="64.5" thickBot="1" x14ac:dyDescent="0.3">
      <c r="B7" s="304"/>
      <c r="C7" s="95" t="s">
        <v>112</v>
      </c>
      <c r="D7" s="104"/>
      <c r="E7" s="105"/>
      <c r="F7" s="106"/>
      <c r="G7" s="107" t="s">
        <v>108</v>
      </c>
      <c r="H7" s="108" t="s">
        <v>108</v>
      </c>
      <c r="I7" s="109" t="s">
        <v>109</v>
      </c>
    </row>
    <row r="8" spans="2:9" ht="15.75" thickBot="1" x14ac:dyDescent="0.3"/>
    <row r="9" spans="2:9" ht="21.75" thickBot="1" x14ac:dyDescent="0.4">
      <c r="B9" s="299" t="s">
        <v>113</v>
      </c>
      <c r="C9" s="300"/>
      <c r="D9" s="300"/>
      <c r="E9" s="300"/>
      <c r="F9" s="300"/>
      <c r="G9" s="300"/>
      <c r="H9" s="300"/>
      <c r="I9" s="301"/>
    </row>
    <row r="10" spans="2:9" ht="26.25" thickBot="1" x14ac:dyDescent="0.3">
      <c r="B10" s="96" t="s">
        <v>98</v>
      </c>
      <c r="C10" s="97" t="s">
        <v>99</v>
      </c>
      <c r="D10" s="98" t="s">
        <v>100</v>
      </c>
      <c r="E10" s="99" t="s">
        <v>101</v>
      </c>
      <c r="F10" s="100" t="s">
        <v>102</v>
      </c>
      <c r="G10" s="101" t="s">
        <v>103</v>
      </c>
      <c r="H10" s="102" t="s">
        <v>104</v>
      </c>
      <c r="I10" s="103" t="s">
        <v>105</v>
      </c>
    </row>
    <row r="11" spans="2:9" ht="51.75" thickBot="1" x14ac:dyDescent="0.3">
      <c r="B11" s="305" t="s">
        <v>114</v>
      </c>
      <c r="C11" s="95" t="s">
        <v>115</v>
      </c>
      <c r="D11" s="104"/>
      <c r="E11" s="110" t="s">
        <v>108</v>
      </c>
      <c r="F11" s="111" t="s">
        <v>108</v>
      </c>
      <c r="G11" s="107" t="s">
        <v>108</v>
      </c>
      <c r="H11" s="108" t="s">
        <v>108</v>
      </c>
      <c r="I11" s="109" t="s">
        <v>109</v>
      </c>
    </row>
    <row r="12" spans="2:9" ht="26.25" thickBot="1" x14ac:dyDescent="0.3">
      <c r="B12" s="306"/>
      <c r="C12" s="95" t="s">
        <v>116</v>
      </c>
      <c r="D12" s="104"/>
      <c r="E12" s="105"/>
      <c r="F12" s="111" t="s">
        <v>108</v>
      </c>
      <c r="G12" s="107" t="s">
        <v>108</v>
      </c>
      <c r="H12" s="108" t="s">
        <v>108</v>
      </c>
      <c r="I12" s="109" t="s">
        <v>109</v>
      </c>
    </row>
    <row r="13" spans="2:9" ht="39" thickBot="1" x14ac:dyDescent="0.3">
      <c r="B13" s="306"/>
      <c r="C13" s="95" t="s">
        <v>117</v>
      </c>
      <c r="D13" s="104"/>
      <c r="E13" s="105"/>
      <c r="F13" s="111" t="s">
        <v>108</v>
      </c>
      <c r="G13" s="107" t="s">
        <v>108</v>
      </c>
      <c r="H13" s="108" t="s">
        <v>108</v>
      </c>
      <c r="I13" s="109" t="s">
        <v>109</v>
      </c>
    </row>
    <row r="14" spans="2:9" ht="26.25" thickBot="1" x14ac:dyDescent="0.3">
      <c r="B14" s="306"/>
      <c r="C14" s="95" t="s">
        <v>118</v>
      </c>
      <c r="D14" s="104"/>
      <c r="E14" s="105"/>
      <c r="F14" s="106"/>
      <c r="G14" s="107" t="s">
        <v>108</v>
      </c>
      <c r="H14" s="108" t="s">
        <v>108</v>
      </c>
      <c r="I14" s="109" t="s">
        <v>119</v>
      </c>
    </row>
    <row r="15" spans="2:9" ht="90" thickBot="1" x14ac:dyDescent="0.3">
      <c r="B15" s="306"/>
      <c r="C15" s="95" t="s">
        <v>120</v>
      </c>
      <c r="D15" s="104"/>
      <c r="E15" s="105"/>
      <c r="F15" s="106"/>
      <c r="G15" s="107" t="s">
        <v>108</v>
      </c>
      <c r="H15" s="108" t="s">
        <v>108</v>
      </c>
      <c r="I15" s="109" t="s">
        <v>109</v>
      </c>
    </row>
    <row r="16" spans="2:9" ht="25.9" customHeight="1" x14ac:dyDescent="0.25">
      <c r="B16" s="306"/>
      <c r="C16" s="285" t="s">
        <v>121</v>
      </c>
      <c r="D16" s="288"/>
      <c r="E16" s="291"/>
      <c r="F16" s="308"/>
      <c r="G16" s="281" t="s">
        <v>108</v>
      </c>
      <c r="H16" s="283" t="s">
        <v>108</v>
      </c>
      <c r="I16" s="112" t="s">
        <v>109</v>
      </c>
    </row>
    <row r="17" spans="2:9" ht="26.25" thickBot="1" x14ac:dyDescent="0.3">
      <c r="B17" s="306"/>
      <c r="C17" s="287"/>
      <c r="D17" s="290"/>
      <c r="E17" s="293"/>
      <c r="F17" s="309"/>
      <c r="G17" s="282"/>
      <c r="H17" s="284"/>
      <c r="I17" s="109" t="s">
        <v>119</v>
      </c>
    </row>
    <row r="18" spans="2:9" ht="26.25" thickBot="1" x14ac:dyDescent="0.3">
      <c r="B18" s="306"/>
      <c r="C18" s="95" t="s">
        <v>122</v>
      </c>
      <c r="D18" s="104"/>
      <c r="E18" s="105"/>
      <c r="F18" s="106"/>
      <c r="G18" s="107" t="s">
        <v>108</v>
      </c>
      <c r="H18" s="108" t="s">
        <v>108</v>
      </c>
      <c r="I18" s="109" t="s">
        <v>109</v>
      </c>
    </row>
    <row r="19" spans="2:9" ht="39" thickBot="1" x14ac:dyDescent="0.3">
      <c r="B19" s="306"/>
      <c r="C19" s="95" t="s">
        <v>123</v>
      </c>
      <c r="D19" s="104"/>
      <c r="E19" s="105"/>
      <c r="F19" s="106"/>
      <c r="G19" s="107" t="s">
        <v>108</v>
      </c>
      <c r="H19" s="108" t="s">
        <v>108</v>
      </c>
      <c r="I19" s="109" t="s">
        <v>109</v>
      </c>
    </row>
    <row r="20" spans="2:9" ht="39" thickBot="1" x14ac:dyDescent="0.3">
      <c r="B20" s="306"/>
      <c r="C20" s="95" t="s">
        <v>124</v>
      </c>
      <c r="D20" s="104"/>
      <c r="E20" s="105"/>
      <c r="F20" s="106"/>
      <c r="G20" s="107" t="s">
        <v>108</v>
      </c>
      <c r="H20" s="108" t="s">
        <v>108</v>
      </c>
      <c r="I20" s="109" t="s">
        <v>119</v>
      </c>
    </row>
    <row r="21" spans="2:9" ht="51.75" thickBot="1" x14ac:dyDescent="0.3">
      <c r="B21" s="307"/>
      <c r="C21" s="95" t="s">
        <v>125</v>
      </c>
      <c r="D21" s="104"/>
      <c r="E21" s="105"/>
      <c r="F21" s="106"/>
      <c r="G21" s="107" t="s">
        <v>108</v>
      </c>
      <c r="H21" s="108" t="s">
        <v>108</v>
      </c>
      <c r="I21" s="109" t="s">
        <v>109</v>
      </c>
    </row>
    <row r="22" spans="2:9" ht="15.75" thickBot="1" x14ac:dyDescent="0.3"/>
    <row r="23" spans="2:9" ht="21.75" thickBot="1" x14ac:dyDescent="0.4">
      <c r="B23" s="299" t="s">
        <v>126</v>
      </c>
      <c r="C23" s="300"/>
      <c r="D23" s="300"/>
      <c r="E23" s="300"/>
      <c r="F23" s="300"/>
      <c r="G23" s="300"/>
      <c r="H23" s="300"/>
      <c r="I23" s="301"/>
    </row>
    <row r="24" spans="2:9" ht="26.25" thickBot="1" x14ac:dyDescent="0.3">
      <c r="B24" s="96" t="s">
        <v>98</v>
      </c>
      <c r="C24" s="97" t="s">
        <v>99</v>
      </c>
      <c r="D24" s="98" t="s">
        <v>100</v>
      </c>
      <c r="E24" s="99" t="s">
        <v>101</v>
      </c>
      <c r="F24" s="100" t="s">
        <v>102</v>
      </c>
      <c r="G24" s="101" t="s">
        <v>103</v>
      </c>
      <c r="H24" s="102" t="s">
        <v>104</v>
      </c>
      <c r="I24" s="103" t="s">
        <v>105</v>
      </c>
    </row>
    <row r="25" spans="2:9" ht="51.75" thickBot="1" x14ac:dyDescent="0.3">
      <c r="B25" s="302" t="s">
        <v>126</v>
      </c>
      <c r="C25" s="95" t="s">
        <v>127</v>
      </c>
      <c r="D25" s="104"/>
      <c r="E25" s="110" t="s">
        <v>108</v>
      </c>
      <c r="F25" s="111" t="s">
        <v>108</v>
      </c>
      <c r="G25" s="107" t="s">
        <v>108</v>
      </c>
      <c r="H25" s="113"/>
      <c r="I25" s="109" t="s">
        <v>109</v>
      </c>
    </row>
    <row r="26" spans="2:9" ht="51.75" thickBot="1" x14ac:dyDescent="0.3">
      <c r="B26" s="303"/>
      <c r="C26" s="95" t="s">
        <v>128</v>
      </c>
      <c r="D26" s="104"/>
      <c r="E26" s="105"/>
      <c r="F26" s="106"/>
      <c r="G26" s="107" t="s">
        <v>108</v>
      </c>
      <c r="H26" s="108" t="s">
        <v>108</v>
      </c>
      <c r="I26" s="109" t="s">
        <v>109</v>
      </c>
    </row>
    <row r="27" spans="2:9" ht="39" thickBot="1" x14ac:dyDescent="0.3">
      <c r="B27" s="303"/>
      <c r="C27" s="95" t="s">
        <v>129</v>
      </c>
      <c r="D27" s="104"/>
      <c r="E27" s="105"/>
      <c r="F27" s="111" t="s">
        <v>108</v>
      </c>
      <c r="G27" s="107" t="s">
        <v>108</v>
      </c>
      <c r="H27" s="108" t="s">
        <v>108</v>
      </c>
      <c r="I27" s="109" t="s">
        <v>109</v>
      </c>
    </row>
    <row r="28" spans="2:9" ht="26.25" thickBot="1" x14ac:dyDescent="0.3">
      <c r="B28" s="303"/>
      <c r="C28" s="95" t="s">
        <v>130</v>
      </c>
      <c r="D28" s="104"/>
      <c r="E28" s="105"/>
      <c r="F28" s="106"/>
      <c r="G28" s="107" t="s">
        <v>108</v>
      </c>
      <c r="H28" s="108" t="s">
        <v>108</v>
      </c>
      <c r="I28" s="109" t="s">
        <v>109</v>
      </c>
    </row>
    <row r="29" spans="2:9" ht="51.75" thickBot="1" x14ac:dyDescent="0.3">
      <c r="B29" s="304"/>
      <c r="C29" s="95" t="s">
        <v>131</v>
      </c>
      <c r="D29" s="104"/>
      <c r="E29" s="105"/>
      <c r="F29" s="106" t="s">
        <v>108</v>
      </c>
      <c r="G29" s="107" t="s">
        <v>108</v>
      </c>
      <c r="H29" s="108" t="s">
        <v>108</v>
      </c>
      <c r="I29" s="109" t="s">
        <v>109</v>
      </c>
    </row>
    <row r="30" spans="2:9" ht="15.75" thickBot="1" x14ac:dyDescent="0.3"/>
    <row r="31" spans="2:9" ht="21.75" thickBot="1" x14ac:dyDescent="0.4">
      <c r="B31" s="299" t="s">
        <v>132</v>
      </c>
      <c r="C31" s="300"/>
      <c r="D31" s="300"/>
      <c r="E31" s="300"/>
      <c r="F31" s="300"/>
      <c r="G31" s="300"/>
      <c r="H31" s="300"/>
      <c r="I31" s="301"/>
    </row>
    <row r="32" spans="2:9" ht="26.25" thickBot="1" x14ac:dyDescent="0.3">
      <c r="B32" s="96" t="s">
        <v>98</v>
      </c>
      <c r="C32" s="97" t="s">
        <v>99</v>
      </c>
      <c r="D32" s="98" t="s">
        <v>100</v>
      </c>
      <c r="E32" s="99" t="s">
        <v>101</v>
      </c>
      <c r="F32" s="100" t="s">
        <v>102</v>
      </c>
      <c r="G32" s="101" t="s">
        <v>103</v>
      </c>
      <c r="H32" s="102" t="s">
        <v>104</v>
      </c>
      <c r="I32" s="103" t="s">
        <v>105</v>
      </c>
    </row>
    <row r="33" spans="2:9" ht="39" thickBot="1" x14ac:dyDescent="0.3">
      <c r="B33" s="302" t="s">
        <v>133</v>
      </c>
      <c r="C33" s="95" t="s">
        <v>134</v>
      </c>
      <c r="D33" s="104"/>
      <c r="E33" s="110" t="s">
        <v>108</v>
      </c>
      <c r="F33" s="111" t="s">
        <v>108</v>
      </c>
      <c r="G33" s="107" t="s">
        <v>108</v>
      </c>
      <c r="H33" s="113"/>
      <c r="I33" s="109" t="s">
        <v>109</v>
      </c>
    </row>
    <row r="34" spans="2:9" ht="39" thickBot="1" x14ac:dyDescent="0.3">
      <c r="B34" s="303"/>
      <c r="C34" s="95" t="s">
        <v>135</v>
      </c>
      <c r="D34" s="104"/>
      <c r="E34" s="105"/>
      <c r="F34" s="111" t="s">
        <v>108</v>
      </c>
      <c r="G34" s="107" t="s">
        <v>108</v>
      </c>
      <c r="H34" s="108" t="s">
        <v>108</v>
      </c>
      <c r="I34" s="109" t="s">
        <v>109</v>
      </c>
    </row>
    <row r="35" spans="2:9" ht="26.25" thickBot="1" x14ac:dyDescent="0.3">
      <c r="B35" s="303"/>
      <c r="C35" s="95" t="s">
        <v>136</v>
      </c>
      <c r="D35" s="104"/>
      <c r="E35" s="105"/>
      <c r="F35" s="111" t="s">
        <v>108</v>
      </c>
      <c r="G35" s="107" t="s">
        <v>108</v>
      </c>
      <c r="H35" s="108" t="s">
        <v>108</v>
      </c>
      <c r="I35" s="109" t="s">
        <v>109</v>
      </c>
    </row>
    <row r="36" spans="2:9" ht="26.25" thickBot="1" x14ac:dyDescent="0.3">
      <c r="B36" s="303"/>
      <c r="C36" s="95" t="s">
        <v>137</v>
      </c>
      <c r="D36" s="104"/>
      <c r="E36" s="105"/>
      <c r="F36" s="106"/>
      <c r="G36" s="107" t="s">
        <v>108</v>
      </c>
      <c r="H36" s="108" t="s">
        <v>108</v>
      </c>
      <c r="I36" s="109" t="s">
        <v>109</v>
      </c>
    </row>
    <row r="37" spans="2:9" ht="39" thickBot="1" x14ac:dyDescent="0.3">
      <c r="B37" s="303"/>
      <c r="C37" s="95" t="s">
        <v>138</v>
      </c>
      <c r="D37" s="104"/>
      <c r="E37" s="105"/>
      <c r="F37" s="106"/>
      <c r="G37" s="107" t="s">
        <v>108</v>
      </c>
      <c r="H37" s="108" t="s">
        <v>108</v>
      </c>
      <c r="I37" s="109" t="s">
        <v>109</v>
      </c>
    </row>
    <row r="38" spans="2:9" ht="26.25" thickBot="1" x14ac:dyDescent="0.3">
      <c r="B38" s="303"/>
      <c r="C38" s="95" t="s">
        <v>139</v>
      </c>
      <c r="D38" s="104"/>
      <c r="E38" s="105"/>
      <c r="F38" s="106"/>
      <c r="G38" s="107" t="s">
        <v>108</v>
      </c>
      <c r="H38" s="108" t="s">
        <v>108</v>
      </c>
      <c r="I38" s="109" t="s">
        <v>109</v>
      </c>
    </row>
    <row r="39" spans="2:9" ht="15.75" thickBot="1" x14ac:dyDescent="0.3">
      <c r="B39" s="303"/>
      <c r="C39" s="95" t="s">
        <v>140</v>
      </c>
      <c r="D39" s="114" t="s">
        <v>108</v>
      </c>
      <c r="E39" s="110" t="s">
        <v>108</v>
      </c>
      <c r="F39" s="111" t="s">
        <v>108</v>
      </c>
      <c r="G39" s="107" t="s">
        <v>108</v>
      </c>
      <c r="H39" s="108" t="s">
        <v>108</v>
      </c>
      <c r="I39" s="109" t="s">
        <v>109</v>
      </c>
    </row>
    <row r="40" spans="2:9" ht="51.75" thickBot="1" x14ac:dyDescent="0.3">
      <c r="B40" s="304"/>
      <c r="C40" s="95" t="s">
        <v>141</v>
      </c>
      <c r="D40" s="104" t="s">
        <v>108</v>
      </c>
      <c r="E40" s="110" t="s">
        <v>108</v>
      </c>
      <c r="F40" s="111" t="s">
        <v>108</v>
      </c>
      <c r="G40" s="107" t="s">
        <v>108</v>
      </c>
      <c r="H40" s="108" t="s">
        <v>108</v>
      </c>
      <c r="I40" s="109" t="s">
        <v>109</v>
      </c>
    </row>
    <row r="41" spans="2:9" ht="15.75" thickBot="1" x14ac:dyDescent="0.3"/>
    <row r="42" spans="2:9" ht="21.75" thickBot="1" x14ac:dyDescent="0.4">
      <c r="B42" s="299" t="s">
        <v>142</v>
      </c>
      <c r="C42" s="300"/>
      <c r="D42" s="300"/>
      <c r="E42" s="300"/>
      <c r="F42" s="300"/>
      <c r="G42" s="300"/>
      <c r="H42" s="300"/>
      <c r="I42" s="301"/>
    </row>
    <row r="43" spans="2:9" ht="26.25" thickBot="1" x14ac:dyDescent="0.3">
      <c r="B43" s="96" t="s">
        <v>98</v>
      </c>
      <c r="C43" s="97" t="s">
        <v>99</v>
      </c>
      <c r="D43" s="98" t="s">
        <v>100</v>
      </c>
      <c r="E43" s="99" t="s">
        <v>101</v>
      </c>
      <c r="F43" s="100" t="s">
        <v>102</v>
      </c>
      <c r="G43" s="101" t="s">
        <v>103</v>
      </c>
      <c r="H43" s="102" t="s">
        <v>104</v>
      </c>
      <c r="I43" s="103" t="s">
        <v>105</v>
      </c>
    </row>
    <row r="44" spans="2:9" ht="37.9" customHeight="1" x14ac:dyDescent="0.25">
      <c r="B44" s="267" t="s">
        <v>143</v>
      </c>
      <c r="C44" s="285" t="s">
        <v>144</v>
      </c>
      <c r="D44" s="288"/>
      <c r="E44" s="291"/>
      <c r="F44" s="294" t="s">
        <v>108</v>
      </c>
      <c r="G44" s="281" t="s">
        <v>108</v>
      </c>
      <c r="H44" s="283" t="s">
        <v>108</v>
      </c>
      <c r="I44" s="112" t="s">
        <v>109</v>
      </c>
    </row>
    <row r="45" spans="2:9" ht="15.75" thickBot="1" x14ac:dyDescent="0.3">
      <c r="B45" s="268"/>
      <c r="C45" s="287"/>
      <c r="D45" s="290"/>
      <c r="E45" s="293"/>
      <c r="F45" s="296"/>
      <c r="G45" s="282"/>
      <c r="H45" s="284"/>
      <c r="I45" s="109" t="s">
        <v>145</v>
      </c>
    </row>
    <row r="46" spans="2:9" x14ac:dyDescent="0.25">
      <c r="B46" s="268"/>
      <c r="C46" s="285" t="s">
        <v>146</v>
      </c>
      <c r="D46" s="288"/>
      <c r="E46" s="291"/>
      <c r="F46" s="294" t="s">
        <v>108</v>
      </c>
      <c r="G46" s="281" t="s">
        <v>108</v>
      </c>
      <c r="H46" s="283" t="s">
        <v>108</v>
      </c>
      <c r="I46" s="112" t="s">
        <v>109</v>
      </c>
    </row>
    <row r="47" spans="2:9" x14ac:dyDescent="0.25">
      <c r="B47" s="268"/>
      <c r="C47" s="286"/>
      <c r="D47" s="289"/>
      <c r="E47" s="292"/>
      <c r="F47" s="295"/>
      <c r="G47" s="297"/>
      <c r="H47" s="298"/>
      <c r="I47" s="112" t="s">
        <v>145</v>
      </c>
    </row>
    <row r="48" spans="2:9" ht="15.75" thickBot="1" x14ac:dyDescent="0.3">
      <c r="B48" s="268"/>
      <c r="C48" s="287"/>
      <c r="D48" s="290"/>
      <c r="E48" s="293"/>
      <c r="F48" s="296"/>
      <c r="G48" s="282"/>
      <c r="H48" s="284"/>
      <c r="I48" s="109" t="s">
        <v>147</v>
      </c>
    </row>
    <row r="49" spans="2:9" ht="26.25" thickBot="1" x14ac:dyDescent="0.3">
      <c r="B49" s="268"/>
      <c r="C49" s="95" t="s">
        <v>148</v>
      </c>
      <c r="D49" s="104"/>
      <c r="E49" s="105"/>
      <c r="F49" s="111"/>
      <c r="G49" s="107" t="s">
        <v>108</v>
      </c>
      <c r="H49" s="108" t="s">
        <v>108</v>
      </c>
      <c r="I49" s="109" t="s">
        <v>145</v>
      </c>
    </row>
    <row r="50" spans="2:9" ht="26.25" thickBot="1" x14ac:dyDescent="0.3">
      <c r="B50" s="268"/>
      <c r="C50" s="95" t="s">
        <v>149</v>
      </c>
      <c r="D50" s="104"/>
      <c r="E50" s="105"/>
      <c r="F50" s="106"/>
      <c r="G50" s="107" t="s">
        <v>108</v>
      </c>
      <c r="H50" s="108" t="s">
        <v>108</v>
      </c>
      <c r="I50" s="109" t="s">
        <v>109</v>
      </c>
    </row>
    <row r="51" spans="2:9" ht="39" thickBot="1" x14ac:dyDescent="0.3">
      <c r="B51" s="268"/>
      <c r="C51" s="95" t="s">
        <v>150</v>
      </c>
      <c r="D51" s="104"/>
      <c r="E51" s="105"/>
      <c r="F51" s="106"/>
      <c r="G51" s="107" t="s">
        <v>108</v>
      </c>
      <c r="H51" s="108" t="s">
        <v>108</v>
      </c>
      <c r="I51" s="109" t="s">
        <v>145</v>
      </c>
    </row>
    <row r="52" spans="2:9" ht="26.25" thickBot="1" x14ac:dyDescent="0.3">
      <c r="B52" s="268"/>
      <c r="C52" s="95" t="s">
        <v>151</v>
      </c>
      <c r="D52" s="104"/>
      <c r="E52" s="105"/>
      <c r="F52" s="106"/>
      <c r="G52" s="107" t="s">
        <v>108</v>
      </c>
      <c r="H52" s="108" t="s">
        <v>108</v>
      </c>
      <c r="I52" s="109" t="s">
        <v>109</v>
      </c>
    </row>
    <row r="53" spans="2:9" ht="39" thickBot="1" x14ac:dyDescent="0.3">
      <c r="B53" s="269"/>
      <c r="C53" s="95" t="s">
        <v>152</v>
      </c>
      <c r="D53" s="104"/>
      <c r="E53" s="105"/>
      <c r="F53" s="106"/>
      <c r="G53" s="107" t="s">
        <v>108</v>
      </c>
      <c r="H53" s="108" t="s">
        <v>108</v>
      </c>
      <c r="I53" s="109" t="s">
        <v>109</v>
      </c>
    </row>
  </sheetData>
  <mergeCells count="28">
    <mergeCell ref="B2:I2"/>
    <mergeCell ref="B4:B7"/>
    <mergeCell ref="B9:I9"/>
    <mergeCell ref="B11:B21"/>
    <mergeCell ref="C16:C17"/>
    <mergeCell ref="D16:D17"/>
    <mergeCell ref="E16:E17"/>
    <mergeCell ref="F16:F17"/>
    <mergeCell ref="G16:G17"/>
    <mergeCell ref="H16:H17"/>
    <mergeCell ref="B44:B53"/>
    <mergeCell ref="C44:C45"/>
    <mergeCell ref="D44:D45"/>
    <mergeCell ref="E44:E45"/>
    <mergeCell ref="F44:F45"/>
    <mergeCell ref="B23:I23"/>
    <mergeCell ref="B25:B29"/>
    <mergeCell ref="B31:I31"/>
    <mergeCell ref="B33:B40"/>
    <mergeCell ref="B42:I42"/>
    <mergeCell ref="G44:G45"/>
    <mergeCell ref="H44:H45"/>
    <mergeCell ref="C46:C48"/>
    <mergeCell ref="D46:D48"/>
    <mergeCell ref="E46:E48"/>
    <mergeCell ref="F46:F48"/>
    <mergeCell ref="G46:G48"/>
    <mergeCell ref="H46:H4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3DAC-AFCC-42E6-A08D-36DC4E08BBB1}">
  <dimension ref="A1:H29"/>
  <sheetViews>
    <sheetView workbookViewId="0">
      <selection activeCell="L17" sqref="L17"/>
    </sheetView>
  </sheetViews>
  <sheetFormatPr defaultColWidth="12.5703125" defaultRowHeight="15" x14ac:dyDescent="0.25"/>
  <sheetData>
    <row r="1" spans="1:8" ht="15.75" thickBot="1" x14ac:dyDescent="0.3"/>
    <row r="2" spans="1:8" x14ac:dyDescent="0.25">
      <c r="A2" s="352" t="s">
        <v>153</v>
      </c>
      <c r="B2" s="353"/>
      <c r="C2" s="353"/>
      <c r="D2" s="353"/>
      <c r="E2" s="353"/>
      <c r="F2" s="353"/>
      <c r="G2" s="353"/>
      <c r="H2" s="354"/>
    </row>
    <row r="3" spans="1:8" ht="15.75" thickBot="1" x14ac:dyDescent="0.3">
      <c r="A3" s="355"/>
      <c r="B3" s="356"/>
      <c r="C3" s="356"/>
      <c r="D3" s="356"/>
      <c r="E3" s="356"/>
      <c r="F3" s="356"/>
      <c r="G3" s="356"/>
      <c r="H3" s="357"/>
    </row>
    <row r="4" spans="1:8" ht="15.75" thickBot="1" x14ac:dyDescent="0.3">
      <c r="A4" s="358" t="s">
        <v>154</v>
      </c>
      <c r="B4" s="359"/>
      <c r="C4" s="364" t="s">
        <v>155</v>
      </c>
      <c r="D4" s="365"/>
      <c r="E4" s="365"/>
      <c r="F4" s="365"/>
      <c r="G4" s="365"/>
      <c r="H4" s="366"/>
    </row>
    <row r="5" spans="1:8" ht="15.75" thickBot="1" x14ac:dyDescent="0.3">
      <c r="A5" s="360"/>
      <c r="B5" s="361"/>
      <c r="C5" s="367" t="s">
        <v>156</v>
      </c>
      <c r="D5" s="368"/>
      <c r="E5" s="368"/>
      <c r="F5" s="368"/>
      <c r="G5" s="368"/>
      <c r="H5" s="369"/>
    </row>
    <row r="6" spans="1:8" ht="16.5" thickBot="1" x14ac:dyDescent="0.3">
      <c r="A6" s="360"/>
      <c r="B6" s="361"/>
      <c r="C6" s="115"/>
      <c r="D6" s="370" t="s">
        <v>157</v>
      </c>
      <c r="E6" s="370"/>
      <c r="F6" s="370"/>
      <c r="G6" s="370"/>
      <c r="H6" s="371"/>
    </row>
    <row r="7" spans="1:8" ht="16.5" thickBot="1" x14ac:dyDescent="0.3">
      <c r="A7" s="360"/>
      <c r="B7" s="361"/>
      <c r="C7" s="116" t="s">
        <v>158</v>
      </c>
      <c r="D7" s="117">
        <v>0</v>
      </c>
      <c r="E7" s="118">
        <v>19</v>
      </c>
      <c r="F7" s="118">
        <v>33</v>
      </c>
      <c r="G7" s="118">
        <v>42</v>
      </c>
      <c r="H7" s="119">
        <v>52</v>
      </c>
    </row>
    <row r="8" spans="1:8" ht="15.75" x14ac:dyDescent="0.25">
      <c r="A8" s="360"/>
      <c r="B8" s="361"/>
      <c r="C8" s="120">
        <v>0</v>
      </c>
      <c r="D8" s="25">
        <v>1</v>
      </c>
      <c r="E8" s="25">
        <v>1</v>
      </c>
      <c r="F8" s="25">
        <v>1</v>
      </c>
      <c r="G8" s="26">
        <v>2</v>
      </c>
      <c r="H8" s="27">
        <v>2</v>
      </c>
    </row>
    <row r="9" spans="1:8" ht="15.75" x14ac:dyDescent="0.25">
      <c r="A9" s="360"/>
      <c r="B9" s="361"/>
      <c r="C9" s="121">
        <v>28</v>
      </c>
      <c r="D9" s="25">
        <v>1</v>
      </c>
      <c r="E9" s="25">
        <v>1</v>
      </c>
      <c r="F9" s="26">
        <v>2</v>
      </c>
      <c r="G9" s="26">
        <v>2</v>
      </c>
      <c r="H9" s="37">
        <v>3</v>
      </c>
    </row>
    <row r="10" spans="1:8" ht="16.5" thickBot="1" x14ac:dyDescent="0.3">
      <c r="A10" s="360"/>
      <c r="B10" s="361"/>
      <c r="C10" s="122">
        <v>42</v>
      </c>
      <c r="D10" s="123">
        <v>1</v>
      </c>
      <c r="E10" s="43">
        <v>2</v>
      </c>
      <c r="F10" s="26">
        <v>2</v>
      </c>
      <c r="G10" s="44">
        <v>3</v>
      </c>
      <c r="H10" s="45">
        <v>3</v>
      </c>
    </row>
    <row r="11" spans="1:8" x14ac:dyDescent="0.25">
      <c r="A11" s="360"/>
      <c r="B11" s="361"/>
      <c r="C11" s="372"/>
      <c r="D11" s="373"/>
      <c r="E11" s="373"/>
      <c r="F11" s="373"/>
      <c r="G11" s="373"/>
      <c r="H11" s="374"/>
    </row>
    <row r="12" spans="1:8" ht="15.75" thickBot="1" x14ac:dyDescent="0.3">
      <c r="A12" s="360"/>
      <c r="B12" s="361"/>
      <c r="C12" s="375" t="s">
        <v>159</v>
      </c>
      <c r="D12" s="376"/>
      <c r="E12" s="376"/>
      <c r="F12" s="376"/>
      <c r="G12" s="376"/>
      <c r="H12" s="377"/>
    </row>
    <row r="13" spans="1:8" ht="15.75" thickBot="1" x14ac:dyDescent="0.3">
      <c r="A13" s="362"/>
      <c r="B13" s="363"/>
      <c r="C13" s="367" t="s">
        <v>160</v>
      </c>
      <c r="D13" s="368"/>
      <c r="E13" s="367" t="s">
        <v>161</v>
      </c>
      <c r="F13" s="368"/>
      <c r="G13" s="367" t="s">
        <v>162</v>
      </c>
      <c r="H13" s="369"/>
    </row>
    <row r="14" spans="1:8" ht="24" customHeight="1" x14ac:dyDescent="0.25">
      <c r="A14" s="344" t="s">
        <v>163</v>
      </c>
      <c r="B14" s="345"/>
      <c r="C14" s="346">
        <v>1</v>
      </c>
      <c r="D14" s="347"/>
      <c r="E14" s="348">
        <v>1</v>
      </c>
      <c r="F14" s="349"/>
      <c r="G14" s="350">
        <v>3</v>
      </c>
      <c r="H14" s="351"/>
    </row>
    <row r="15" spans="1:8" x14ac:dyDescent="0.25">
      <c r="A15" s="328" t="s">
        <v>164</v>
      </c>
      <c r="B15" s="329"/>
      <c r="C15" s="330"/>
      <c r="D15" s="331"/>
      <c r="E15" s="332">
        <v>1</v>
      </c>
      <c r="F15" s="333"/>
      <c r="G15" s="334">
        <v>1</v>
      </c>
      <c r="H15" s="335"/>
    </row>
    <row r="16" spans="1:8" x14ac:dyDescent="0.25">
      <c r="A16" s="328" t="s">
        <v>165</v>
      </c>
      <c r="B16" s="329"/>
      <c r="C16" s="330"/>
      <c r="D16" s="331"/>
      <c r="E16" s="332"/>
      <c r="F16" s="333"/>
      <c r="G16" s="334"/>
      <c r="H16" s="335"/>
    </row>
    <row r="17" spans="1:8" ht="24" customHeight="1" x14ac:dyDescent="0.25">
      <c r="A17" s="328" t="s">
        <v>166</v>
      </c>
      <c r="B17" s="329"/>
      <c r="C17" s="330"/>
      <c r="D17" s="331"/>
      <c r="E17" s="332"/>
      <c r="F17" s="333"/>
      <c r="G17" s="334"/>
      <c r="H17" s="335"/>
    </row>
    <row r="18" spans="1:8" x14ac:dyDescent="0.25">
      <c r="A18" s="328" t="s">
        <v>167</v>
      </c>
      <c r="B18" s="329"/>
      <c r="C18" s="330"/>
      <c r="D18" s="331"/>
      <c r="E18" s="332"/>
      <c r="F18" s="333"/>
      <c r="G18" s="334">
        <v>1</v>
      </c>
      <c r="H18" s="335"/>
    </row>
    <row r="19" spans="1:8" ht="15.75" thickBot="1" x14ac:dyDescent="0.3">
      <c r="A19" s="336" t="s">
        <v>168</v>
      </c>
      <c r="B19" s="337"/>
      <c r="C19" s="338"/>
      <c r="D19" s="339"/>
      <c r="E19" s="340"/>
      <c r="F19" s="341"/>
      <c r="G19" s="342"/>
      <c r="H19" s="343"/>
    </row>
    <row r="20" spans="1:8" ht="16.5" thickBot="1" x14ac:dyDescent="0.3">
      <c r="A20" s="124" t="s">
        <v>169</v>
      </c>
      <c r="B20" s="319" t="s">
        <v>170</v>
      </c>
      <c r="C20" s="320"/>
      <c r="D20" s="320"/>
      <c r="E20" s="320"/>
      <c r="F20" s="320"/>
      <c r="G20" s="320"/>
      <c r="H20" s="321"/>
    </row>
    <row r="21" spans="1:8" ht="16.5" thickBot="1" x14ac:dyDescent="0.3">
      <c r="A21" s="322" t="s">
        <v>171</v>
      </c>
      <c r="B21" s="323"/>
      <c r="C21" s="323"/>
      <c r="D21" s="323"/>
      <c r="E21" s="323"/>
      <c r="F21" s="323"/>
      <c r="G21" s="323"/>
      <c r="H21" s="324"/>
    </row>
    <row r="22" spans="1:8" ht="15.75" x14ac:dyDescent="0.25">
      <c r="A22" s="310" t="s">
        <v>172</v>
      </c>
      <c r="B22" s="311"/>
      <c r="C22" s="311"/>
      <c r="D22" s="311"/>
      <c r="E22" s="311"/>
      <c r="F22" s="311"/>
      <c r="G22" s="311"/>
      <c r="H22" s="312"/>
    </row>
    <row r="23" spans="1:8" ht="25.5" customHeight="1" x14ac:dyDescent="0.25">
      <c r="A23" s="313" t="s">
        <v>173</v>
      </c>
      <c r="B23" s="314"/>
      <c r="C23" s="314"/>
      <c r="D23" s="314"/>
      <c r="E23" s="314"/>
      <c r="F23" s="314"/>
      <c r="G23" s="314"/>
      <c r="H23" s="315"/>
    </row>
    <row r="24" spans="1:8" x14ac:dyDescent="0.25">
      <c r="A24" s="313" t="s">
        <v>174</v>
      </c>
      <c r="B24" s="314"/>
      <c r="C24" s="314"/>
      <c r="D24" s="314"/>
      <c r="E24" s="314"/>
      <c r="F24" s="314"/>
      <c r="G24" s="314"/>
      <c r="H24" s="315"/>
    </row>
    <row r="25" spans="1:8" ht="15.75" thickBot="1" x14ac:dyDescent="0.3">
      <c r="A25" s="325"/>
      <c r="B25" s="326"/>
      <c r="C25" s="326"/>
      <c r="D25" s="326"/>
      <c r="E25" s="326"/>
      <c r="F25" s="326"/>
      <c r="G25" s="326"/>
      <c r="H25" s="327"/>
    </row>
    <row r="26" spans="1:8" ht="15.75" x14ac:dyDescent="0.25">
      <c r="A26" s="310" t="s">
        <v>175</v>
      </c>
      <c r="B26" s="311"/>
      <c r="C26" s="311"/>
      <c r="D26" s="311"/>
      <c r="E26" s="311"/>
      <c r="F26" s="311"/>
      <c r="G26" s="311"/>
      <c r="H26" s="312"/>
    </row>
    <row r="27" spans="1:8" ht="51" customHeight="1" x14ac:dyDescent="0.25">
      <c r="A27" s="313" t="s">
        <v>176</v>
      </c>
      <c r="B27" s="314"/>
      <c r="C27" s="314"/>
      <c r="D27" s="314"/>
      <c r="E27" s="314"/>
      <c r="F27" s="314"/>
      <c r="G27" s="314"/>
      <c r="H27" s="315"/>
    </row>
    <row r="28" spans="1:8" ht="15.75" thickBot="1" x14ac:dyDescent="0.3">
      <c r="A28" s="313" t="s">
        <v>177</v>
      </c>
      <c r="B28" s="314"/>
      <c r="C28" s="314"/>
      <c r="D28" s="314"/>
      <c r="E28" s="314"/>
      <c r="F28" s="314"/>
      <c r="G28" s="314"/>
      <c r="H28" s="315"/>
    </row>
    <row r="29" spans="1:8" ht="24.6" customHeight="1" thickBot="1" x14ac:dyDescent="0.3">
      <c r="A29" s="316" t="s">
        <v>177</v>
      </c>
      <c r="B29" s="317"/>
      <c r="C29" s="317"/>
      <c r="D29" s="317"/>
      <c r="E29" s="317"/>
      <c r="F29" s="317"/>
      <c r="G29" s="317"/>
      <c r="H29" s="318"/>
    </row>
  </sheetData>
  <mergeCells count="44">
    <mergeCell ref="A2:H3"/>
    <mergeCell ref="A4:B13"/>
    <mergeCell ref="C4:H4"/>
    <mergeCell ref="C5:H5"/>
    <mergeCell ref="D6:H6"/>
    <mergeCell ref="C11:H11"/>
    <mergeCell ref="C12:H12"/>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6:H26"/>
    <mergeCell ref="A27:H27"/>
    <mergeCell ref="A28:H28"/>
    <mergeCell ref="A29:H29"/>
    <mergeCell ref="B20:H20"/>
    <mergeCell ref="A21:H21"/>
    <mergeCell ref="A22:H22"/>
    <mergeCell ref="A23:H23"/>
    <mergeCell ref="A24:H24"/>
    <mergeCell ref="A25:H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19635-F597-4241-A638-D8CE27664A88}">
  <dimension ref="A1:H65"/>
  <sheetViews>
    <sheetView workbookViewId="0">
      <selection activeCell="C43" sqref="C43:D43"/>
    </sheetView>
  </sheetViews>
  <sheetFormatPr defaultColWidth="12.5703125" defaultRowHeight="15" x14ac:dyDescent="0.25"/>
  <sheetData>
    <row r="1" spans="1:8" ht="15.75" thickBot="1" x14ac:dyDescent="0.3"/>
    <row r="2" spans="1:8" x14ac:dyDescent="0.25">
      <c r="A2" s="352" t="s">
        <v>178</v>
      </c>
      <c r="B2" s="353"/>
      <c r="C2" s="353"/>
      <c r="D2" s="353"/>
      <c r="E2" s="353"/>
      <c r="F2" s="353"/>
      <c r="G2" s="353"/>
      <c r="H2" s="354"/>
    </row>
    <row r="3" spans="1:8" ht="15.75" thickBot="1" x14ac:dyDescent="0.3">
      <c r="A3" s="355"/>
      <c r="B3" s="356"/>
      <c r="C3" s="356"/>
      <c r="D3" s="356"/>
      <c r="E3" s="356"/>
      <c r="F3" s="356"/>
      <c r="G3" s="356"/>
      <c r="H3" s="357"/>
    </row>
    <row r="4" spans="1:8" ht="15.75" thickBot="1" x14ac:dyDescent="0.3">
      <c r="A4" s="358" t="s">
        <v>154</v>
      </c>
      <c r="B4" s="359"/>
      <c r="C4" s="365" t="s">
        <v>155</v>
      </c>
      <c r="D4" s="365"/>
      <c r="E4" s="365"/>
      <c r="F4" s="365"/>
      <c r="G4" s="365"/>
      <c r="H4" s="366"/>
    </row>
    <row r="5" spans="1:8" ht="15.75" thickBot="1" x14ac:dyDescent="0.3">
      <c r="A5" s="360"/>
      <c r="B5" s="361"/>
      <c r="C5" s="368" t="s">
        <v>179</v>
      </c>
      <c r="D5" s="368"/>
      <c r="E5" s="368"/>
      <c r="F5" s="368"/>
      <c r="G5" s="368"/>
      <c r="H5" s="369"/>
    </row>
    <row r="6" spans="1:8" ht="16.5" thickBot="1" x14ac:dyDescent="0.3">
      <c r="A6" s="360"/>
      <c r="B6" s="361"/>
      <c r="C6" s="115"/>
      <c r="D6" s="370" t="s">
        <v>157</v>
      </c>
      <c r="E6" s="370"/>
      <c r="F6" s="370"/>
      <c r="G6" s="370"/>
      <c r="H6" s="371"/>
    </row>
    <row r="7" spans="1:8" ht="16.5" thickBot="1" x14ac:dyDescent="0.3">
      <c r="A7" s="360"/>
      <c r="B7" s="361"/>
      <c r="C7" s="116" t="s">
        <v>158</v>
      </c>
      <c r="D7" s="117">
        <v>0</v>
      </c>
      <c r="E7" s="118">
        <v>18</v>
      </c>
      <c r="F7" s="118">
        <v>33</v>
      </c>
      <c r="G7" s="118">
        <v>42</v>
      </c>
      <c r="H7" s="119">
        <v>53</v>
      </c>
    </row>
    <row r="8" spans="1:8" ht="15.75" x14ac:dyDescent="0.25">
      <c r="A8" s="360"/>
      <c r="B8" s="361"/>
      <c r="C8" s="120">
        <v>0</v>
      </c>
      <c r="D8" s="25">
        <v>1</v>
      </c>
      <c r="E8" s="25">
        <v>1</v>
      </c>
      <c r="F8" s="25">
        <v>1</v>
      </c>
      <c r="G8" s="26">
        <v>2</v>
      </c>
      <c r="H8" s="27">
        <v>2</v>
      </c>
    </row>
    <row r="9" spans="1:8" ht="15.75" x14ac:dyDescent="0.25">
      <c r="A9" s="360"/>
      <c r="B9" s="361"/>
      <c r="C9" s="121">
        <v>25</v>
      </c>
      <c r="D9" s="25">
        <v>1</v>
      </c>
      <c r="E9" s="25">
        <v>1</v>
      </c>
      <c r="F9" s="26">
        <v>2</v>
      </c>
      <c r="G9" s="26">
        <v>2</v>
      </c>
      <c r="H9" s="37">
        <v>3</v>
      </c>
    </row>
    <row r="10" spans="1:8" ht="16.5" thickBot="1" x14ac:dyDescent="0.3">
      <c r="A10" s="360"/>
      <c r="B10" s="361"/>
      <c r="C10" s="122">
        <v>37</v>
      </c>
      <c r="D10" s="123">
        <v>1</v>
      </c>
      <c r="E10" s="43">
        <v>2</v>
      </c>
      <c r="F10" s="26">
        <v>2</v>
      </c>
      <c r="G10" s="44">
        <v>3</v>
      </c>
      <c r="H10" s="45">
        <v>3</v>
      </c>
    </row>
    <row r="11" spans="1:8" x14ac:dyDescent="0.25">
      <c r="A11" s="360"/>
      <c r="B11" s="361"/>
      <c r="C11" s="373"/>
      <c r="D11" s="373"/>
      <c r="E11" s="373"/>
      <c r="F11" s="373"/>
      <c r="G11" s="373"/>
      <c r="H11" s="374"/>
    </row>
    <row r="12" spans="1:8" ht="15.75" thickBot="1" x14ac:dyDescent="0.3">
      <c r="A12" s="360"/>
      <c r="B12" s="361"/>
      <c r="C12" s="376" t="s">
        <v>159</v>
      </c>
      <c r="D12" s="376"/>
      <c r="E12" s="376"/>
      <c r="F12" s="376"/>
      <c r="G12" s="376"/>
      <c r="H12" s="377"/>
    </row>
    <row r="13" spans="1:8" ht="15.75" thickBot="1" x14ac:dyDescent="0.3">
      <c r="A13" s="362"/>
      <c r="B13" s="363"/>
      <c r="C13" s="367" t="s">
        <v>160</v>
      </c>
      <c r="D13" s="368"/>
      <c r="E13" s="367" t="s">
        <v>161</v>
      </c>
      <c r="F13" s="368"/>
      <c r="G13" s="367" t="s">
        <v>162</v>
      </c>
      <c r="H13" s="369"/>
    </row>
    <row r="14" spans="1:8" ht="24" customHeight="1" x14ac:dyDescent="0.25">
      <c r="A14" s="344" t="s">
        <v>163</v>
      </c>
      <c r="B14" s="345"/>
      <c r="C14" s="346">
        <v>1</v>
      </c>
      <c r="D14" s="347"/>
      <c r="E14" s="348">
        <v>1</v>
      </c>
      <c r="F14" s="349"/>
      <c r="G14" s="350">
        <v>3</v>
      </c>
      <c r="H14" s="351"/>
    </row>
    <row r="15" spans="1:8" x14ac:dyDescent="0.25">
      <c r="A15" s="328" t="s">
        <v>164</v>
      </c>
      <c r="B15" s="329"/>
      <c r="C15" s="330"/>
      <c r="D15" s="331"/>
      <c r="E15" s="332">
        <v>1</v>
      </c>
      <c r="F15" s="333"/>
      <c r="G15" s="334">
        <v>1</v>
      </c>
      <c r="H15" s="335"/>
    </row>
    <row r="16" spans="1:8" x14ac:dyDescent="0.25">
      <c r="A16" s="328" t="s">
        <v>165</v>
      </c>
      <c r="B16" s="329"/>
      <c r="C16" s="330"/>
      <c r="D16" s="331"/>
      <c r="E16" s="332"/>
      <c r="F16" s="333"/>
      <c r="G16" s="334"/>
      <c r="H16" s="335"/>
    </row>
    <row r="17" spans="1:8" ht="24" customHeight="1" x14ac:dyDescent="0.25">
      <c r="A17" s="328" t="s">
        <v>166</v>
      </c>
      <c r="B17" s="329"/>
      <c r="C17" s="330"/>
      <c r="D17" s="331"/>
      <c r="E17" s="332"/>
      <c r="F17" s="333"/>
      <c r="G17" s="334"/>
      <c r="H17" s="335"/>
    </row>
    <row r="18" spans="1:8" ht="14.45" customHeight="1" x14ac:dyDescent="0.25">
      <c r="A18" s="328" t="s">
        <v>167</v>
      </c>
      <c r="B18" s="329"/>
      <c r="C18" s="330"/>
      <c r="D18" s="331"/>
      <c r="E18" s="332"/>
      <c r="F18" s="333"/>
      <c r="G18" s="334">
        <v>1</v>
      </c>
      <c r="H18" s="335"/>
    </row>
    <row r="19" spans="1:8" ht="15.75" thickBot="1" x14ac:dyDescent="0.3">
      <c r="A19" s="336" t="s">
        <v>168</v>
      </c>
      <c r="B19" s="337"/>
      <c r="C19" s="338"/>
      <c r="D19" s="339"/>
      <c r="E19" s="340"/>
      <c r="F19" s="341"/>
      <c r="G19" s="342"/>
      <c r="H19" s="343"/>
    </row>
    <row r="20" spans="1:8" ht="16.5" thickBot="1" x14ac:dyDescent="0.3">
      <c r="A20" s="124" t="s">
        <v>169</v>
      </c>
      <c r="B20" s="319" t="s">
        <v>170</v>
      </c>
      <c r="C20" s="320"/>
      <c r="D20" s="320"/>
      <c r="E20" s="320"/>
      <c r="F20" s="320"/>
      <c r="G20" s="320"/>
      <c r="H20" s="321"/>
    </row>
    <row r="21" spans="1:8" ht="16.5" thickBot="1" x14ac:dyDescent="0.3">
      <c r="A21" s="322" t="s">
        <v>171</v>
      </c>
      <c r="B21" s="323"/>
      <c r="C21" s="323"/>
      <c r="D21" s="323"/>
      <c r="E21" s="323"/>
      <c r="F21" s="323"/>
      <c r="G21" s="323"/>
      <c r="H21" s="324"/>
    </row>
    <row r="22" spans="1:8" ht="15.75" customHeight="1" x14ac:dyDescent="0.25">
      <c r="A22" s="310" t="s">
        <v>172</v>
      </c>
      <c r="B22" s="311"/>
      <c r="C22" s="311"/>
      <c r="D22" s="311"/>
      <c r="E22" s="311"/>
      <c r="F22" s="311"/>
      <c r="G22" s="311"/>
      <c r="H22" s="312"/>
    </row>
    <row r="23" spans="1:8" ht="25.5" customHeight="1" x14ac:dyDescent="0.25">
      <c r="A23" s="313" t="s">
        <v>173</v>
      </c>
      <c r="B23" s="314"/>
      <c r="C23" s="314"/>
      <c r="D23" s="314"/>
      <c r="E23" s="314"/>
      <c r="F23" s="314"/>
      <c r="G23" s="314"/>
      <c r="H23" s="315"/>
    </row>
    <row r="24" spans="1:8" x14ac:dyDescent="0.25">
      <c r="A24" s="313" t="s">
        <v>174</v>
      </c>
      <c r="B24" s="314"/>
      <c r="C24" s="314"/>
      <c r="D24" s="314"/>
      <c r="E24" s="314"/>
      <c r="F24" s="314"/>
      <c r="G24" s="314"/>
      <c r="H24" s="315"/>
    </row>
    <row r="25" spans="1:8" ht="15.75" thickBot="1" x14ac:dyDescent="0.3">
      <c r="A25" s="325"/>
      <c r="B25" s="326"/>
      <c r="C25" s="326"/>
      <c r="D25" s="326"/>
      <c r="E25" s="326"/>
      <c r="F25" s="326"/>
      <c r="G25" s="326"/>
      <c r="H25" s="327"/>
    </row>
    <row r="26" spans="1:8" ht="15.75" customHeight="1" x14ac:dyDescent="0.25">
      <c r="A26" s="310" t="s">
        <v>175</v>
      </c>
      <c r="B26" s="311"/>
      <c r="C26" s="311"/>
      <c r="D26" s="311"/>
      <c r="E26" s="311"/>
      <c r="F26" s="311"/>
      <c r="G26" s="311"/>
      <c r="H26" s="312"/>
    </row>
    <row r="27" spans="1:8" ht="51" customHeight="1" thickBot="1" x14ac:dyDescent="0.3">
      <c r="A27" s="403" t="s">
        <v>176</v>
      </c>
      <c r="B27" s="404"/>
      <c r="C27" s="404"/>
      <c r="D27" s="404"/>
      <c r="E27" s="404"/>
      <c r="F27" s="404"/>
      <c r="G27" s="404"/>
      <c r="H27" s="405"/>
    </row>
    <row r="28" spans="1:8" ht="25.5" customHeight="1" thickBot="1" x14ac:dyDescent="0.3">
      <c r="A28" s="316" t="s">
        <v>177</v>
      </c>
      <c r="B28" s="317"/>
      <c r="C28" s="317"/>
      <c r="D28" s="317"/>
      <c r="E28" s="317"/>
      <c r="F28" s="317"/>
      <c r="G28" s="317"/>
      <c r="H28" s="318"/>
    </row>
    <row r="30" spans="1:8" ht="15.75" thickBot="1" x14ac:dyDescent="0.3"/>
    <row r="31" spans="1:8" ht="28.9" customHeight="1" x14ac:dyDescent="0.25">
      <c r="A31" s="352" t="s">
        <v>180</v>
      </c>
      <c r="B31" s="353"/>
      <c r="C31" s="353"/>
      <c r="D31" s="353"/>
      <c r="E31" s="353"/>
      <c r="F31" s="353"/>
      <c r="G31" s="353"/>
      <c r="H31" s="354"/>
    </row>
    <row r="32" spans="1:8" ht="15.75" thickBot="1" x14ac:dyDescent="0.3">
      <c r="A32" s="355"/>
      <c r="B32" s="356"/>
      <c r="C32" s="356"/>
      <c r="D32" s="356"/>
      <c r="E32" s="356"/>
      <c r="F32" s="356"/>
      <c r="G32" s="356"/>
      <c r="H32" s="357"/>
    </row>
    <row r="33" spans="1:8" ht="48.6" customHeight="1" thickBot="1" x14ac:dyDescent="0.3">
      <c r="A33" s="358" t="s">
        <v>154</v>
      </c>
      <c r="B33" s="359"/>
      <c r="C33" s="364" t="s">
        <v>155</v>
      </c>
      <c r="D33" s="365"/>
      <c r="E33" s="365"/>
      <c r="F33" s="365"/>
      <c r="G33" s="365"/>
      <c r="H33" s="366"/>
    </row>
    <row r="34" spans="1:8" ht="24.6" customHeight="1" thickBot="1" x14ac:dyDescent="0.3">
      <c r="A34" s="360"/>
      <c r="B34" s="361"/>
      <c r="C34" s="367" t="s">
        <v>179</v>
      </c>
      <c r="D34" s="368"/>
      <c r="E34" s="368"/>
      <c r="F34" s="368"/>
      <c r="G34" s="368"/>
      <c r="H34" s="369"/>
    </row>
    <row r="35" spans="1:8" ht="16.5" thickBot="1" x14ac:dyDescent="0.3">
      <c r="A35" s="360"/>
      <c r="B35" s="361"/>
      <c r="C35" s="128"/>
      <c r="D35" s="163" t="s">
        <v>157</v>
      </c>
      <c r="E35" s="163"/>
      <c r="F35" s="163"/>
      <c r="G35" s="163"/>
      <c r="H35" s="164"/>
    </row>
    <row r="36" spans="1:8" ht="16.5" thickBot="1" x14ac:dyDescent="0.3">
      <c r="A36" s="360"/>
      <c r="B36" s="361"/>
      <c r="C36" s="116" t="s">
        <v>158</v>
      </c>
      <c r="D36" s="117">
        <v>0</v>
      </c>
      <c r="E36" s="118">
        <v>18</v>
      </c>
      <c r="F36" s="118">
        <v>33</v>
      </c>
      <c r="G36" s="118">
        <v>42</v>
      </c>
      <c r="H36" s="119">
        <v>53</v>
      </c>
    </row>
    <row r="37" spans="1:8" ht="15.75" x14ac:dyDescent="0.25">
      <c r="A37" s="360"/>
      <c r="B37" s="361"/>
      <c r="C37" s="120">
        <v>0</v>
      </c>
      <c r="D37" s="25">
        <v>1</v>
      </c>
      <c r="E37" s="25">
        <v>1</v>
      </c>
      <c r="F37" s="25">
        <v>1</v>
      </c>
      <c r="G37" s="26">
        <v>2</v>
      </c>
      <c r="H37" s="27">
        <v>2</v>
      </c>
    </row>
    <row r="38" spans="1:8" ht="14.45" customHeight="1" x14ac:dyDescent="0.25">
      <c r="A38" s="360"/>
      <c r="B38" s="361"/>
      <c r="C38" s="121">
        <v>25</v>
      </c>
      <c r="D38" s="25">
        <v>1</v>
      </c>
      <c r="E38" s="25">
        <v>1</v>
      </c>
      <c r="F38" s="26">
        <v>2</v>
      </c>
      <c r="G38" s="26">
        <v>2</v>
      </c>
      <c r="H38" s="37">
        <v>3</v>
      </c>
    </row>
    <row r="39" spans="1:8" ht="15" customHeight="1" thickBot="1" x14ac:dyDescent="0.3">
      <c r="A39" s="360"/>
      <c r="B39" s="361"/>
      <c r="C39" s="122">
        <v>37</v>
      </c>
      <c r="D39" s="123">
        <v>1</v>
      </c>
      <c r="E39" s="43">
        <v>2</v>
      </c>
      <c r="F39" s="26">
        <v>2</v>
      </c>
      <c r="G39" s="44">
        <v>3</v>
      </c>
      <c r="H39" s="45">
        <v>3</v>
      </c>
    </row>
    <row r="40" spans="1:8" ht="15" customHeight="1" x14ac:dyDescent="0.25">
      <c r="A40" s="360"/>
      <c r="B40" s="361"/>
      <c r="C40" s="378" t="s">
        <v>159</v>
      </c>
      <c r="D40" s="379"/>
      <c r="E40" s="379"/>
      <c r="F40" s="379"/>
      <c r="G40" s="379"/>
      <c r="H40" s="380"/>
    </row>
    <row r="41" spans="1:8" ht="15" customHeight="1" thickBot="1" x14ac:dyDescent="0.3">
      <c r="A41" s="360"/>
      <c r="B41" s="361"/>
      <c r="C41" s="381"/>
      <c r="D41" s="382"/>
      <c r="E41" s="382"/>
      <c r="F41" s="382"/>
      <c r="G41" s="382"/>
      <c r="H41" s="383"/>
    </row>
    <row r="42" spans="1:8" ht="15.75" thickBot="1" x14ac:dyDescent="0.3">
      <c r="A42" s="362"/>
      <c r="B42" s="363"/>
      <c r="C42" s="367" t="s">
        <v>160</v>
      </c>
      <c r="D42" s="368"/>
      <c r="E42" s="367" t="s">
        <v>161</v>
      </c>
      <c r="F42" s="368"/>
      <c r="G42" s="367" t="s">
        <v>162</v>
      </c>
      <c r="H42" s="369"/>
    </row>
    <row r="43" spans="1:8" ht="36" x14ac:dyDescent="0.25">
      <c r="A43" s="129" t="s">
        <v>163</v>
      </c>
      <c r="B43" s="130"/>
      <c r="C43" s="346">
        <v>1</v>
      </c>
      <c r="D43" s="347"/>
      <c r="E43" s="348">
        <v>1</v>
      </c>
      <c r="F43" s="349"/>
      <c r="G43" s="350">
        <v>2</v>
      </c>
      <c r="H43" s="351"/>
    </row>
    <row r="44" spans="1:8" x14ac:dyDescent="0.25">
      <c r="A44" s="131" t="s">
        <v>164</v>
      </c>
      <c r="B44" s="132"/>
      <c r="C44" s="330"/>
      <c r="D44" s="331"/>
      <c r="E44" s="332">
        <v>1</v>
      </c>
      <c r="F44" s="333"/>
      <c r="G44" s="334">
        <v>1</v>
      </c>
      <c r="H44" s="335"/>
    </row>
    <row r="45" spans="1:8" x14ac:dyDescent="0.25">
      <c r="A45" s="131" t="s">
        <v>165</v>
      </c>
      <c r="B45" s="132"/>
      <c r="C45" s="330"/>
      <c r="D45" s="331"/>
      <c r="E45" s="167"/>
      <c r="F45" s="168"/>
      <c r="G45" s="169"/>
      <c r="H45" s="170"/>
    </row>
    <row r="46" spans="1:8" ht="24" x14ac:dyDescent="0.25">
      <c r="A46" s="131" t="s">
        <v>166</v>
      </c>
      <c r="B46" s="132"/>
      <c r="C46" s="165"/>
      <c r="D46" s="166"/>
      <c r="E46" s="167"/>
      <c r="F46" s="168"/>
      <c r="G46" s="169"/>
      <c r="H46" s="170"/>
    </row>
    <row r="47" spans="1:8" ht="14.45" customHeight="1" x14ac:dyDescent="0.25">
      <c r="A47" s="131" t="s">
        <v>167</v>
      </c>
      <c r="B47" s="132"/>
      <c r="C47" s="165"/>
      <c r="D47" s="166"/>
      <c r="E47" s="167"/>
      <c r="F47" s="168"/>
      <c r="G47" s="334">
        <v>1</v>
      </c>
      <c r="H47" s="335"/>
    </row>
    <row r="48" spans="1:8" ht="14.45" customHeight="1" thickBot="1" x14ac:dyDescent="0.3">
      <c r="A48" s="133" t="s">
        <v>168</v>
      </c>
      <c r="B48" s="134"/>
      <c r="C48" s="171"/>
      <c r="D48" s="172"/>
      <c r="E48" s="173"/>
      <c r="F48" s="174"/>
      <c r="G48" s="175"/>
      <c r="H48" s="176"/>
    </row>
    <row r="49" spans="1:8" ht="15" customHeight="1" thickBot="1" x14ac:dyDescent="0.3">
      <c r="A49" s="124" t="s">
        <v>169</v>
      </c>
      <c r="B49" s="135" t="s">
        <v>170</v>
      </c>
      <c r="C49" s="136"/>
      <c r="D49" s="136"/>
      <c r="E49" s="136"/>
      <c r="F49" s="136"/>
      <c r="G49" s="136"/>
      <c r="H49" s="137"/>
    </row>
    <row r="50" spans="1:8" ht="28.15" customHeight="1" thickBot="1" x14ac:dyDescent="0.3">
      <c r="A50" s="177" t="s">
        <v>171</v>
      </c>
      <c r="B50" s="178"/>
      <c r="C50" s="178"/>
      <c r="D50" s="178"/>
      <c r="E50" s="178"/>
      <c r="F50" s="178"/>
      <c r="G50" s="178"/>
      <c r="H50" s="179"/>
    </row>
    <row r="51" spans="1:8" ht="31.15" customHeight="1" x14ac:dyDescent="0.25">
      <c r="A51" s="358" t="s">
        <v>172</v>
      </c>
      <c r="B51" s="390"/>
      <c r="C51" s="390"/>
      <c r="D51" s="390"/>
      <c r="E51" s="390"/>
      <c r="F51" s="390"/>
      <c r="G51" s="390"/>
      <c r="H51" s="359"/>
    </row>
    <row r="52" spans="1:8" x14ac:dyDescent="0.25">
      <c r="A52" s="397" t="s">
        <v>173</v>
      </c>
      <c r="B52" s="398"/>
      <c r="C52" s="398"/>
      <c r="D52" s="398"/>
      <c r="E52" s="398"/>
      <c r="F52" s="398"/>
      <c r="G52" s="398"/>
      <c r="H52" s="399"/>
    </row>
    <row r="53" spans="1:8" ht="14.45" customHeight="1" x14ac:dyDescent="0.25">
      <c r="A53" s="391" t="s">
        <v>174</v>
      </c>
      <c r="B53" s="392"/>
      <c r="C53" s="392"/>
      <c r="D53" s="392"/>
      <c r="E53" s="392"/>
      <c r="F53" s="392"/>
      <c r="G53" s="392"/>
      <c r="H53" s="393"/>
    </row>
    <row r="54" spans="1:8" ht="14.45" customHeight="1" thickBot="1" x14ac:dyDescent="0.3">
      <c r="A54" s="394"/>
      <c r="B54" s="395"/>
      <c r="C54" s="395"/>
      <c r="D54" s="395"/>
      <c r="E54" s="395"/>
      <c r="F54" s="395"/>
      <c r="G54" s="395"/>
      <c r="H54" s="396"/>
    </row>
    <row r="55" spans="1:8" ht="16.5" thickBot="1" x14ac:dyDescent="0.3">
      <c r="A55" s="400" t="s">
        <v>181</v>
      </c>
      <c r="B55" s="401"/>
      <c r="C55" s="401"/>
      <c r="D55" s="401"/>
      <c r="E55" s="401"/>
      <c r="F55" s="401"/>
      <c r="G55" s="401"/>
      <c r="H55" s="402"/>
    </row>
    <row r="56" spans="1:8" ht="16.149999999999999" customHeight="1" x14ac:dyDescent="0.25">
      <c r="A56" s="358" t="s">
        <v>175</v>
      </c>
      <c r="B56" s="390"/>
      <c r="C56" s="390"/>
      <c r="D56" s="390"/>
      <c r="E56" s="390"/>
      <c r="F56" s="390"/>
      <c r="G56" s="390"/>
      <c r="H56" s="359"/>
    </row>
    <row r="57" spans="1:8" ht="48" customHeight="1" thickBot="1" x14ac:dyDescent="0.3">
      <c r="A57" s="384" t="s">
        <v>176</v>
      </c>
      <c r="B57" s="385"/>
      <c r="C57" s="385"/>
      <c r="D57" s="385"/>
      <c r="E57" s="385"/>
      <c r="F57" s="385"/>
      <c r="G57" s="385"/>
      <c r="H57" s="386"/>
    </row>
    <row r="58" spans="1:8" ht="52.9" customHeight="1" thickBot="1" x14ac:dyDescent="0.3">
      <c r="A58" s="387" t="s">
        <v>177</v>
      </c>
      <c r="B58" s="388"/>
      <c r="C58" s="388"/>
      <c r="D58" s="388"/>
      <c r="E58" s="388"/>
      <c r="F58" s="388"/>
      <c r="G58" s="388"/>
      <c r="H58" s="389"/>
    </row>
    <row r="62" spans="1:8" ht="16.149999999999999" customHeight="1" x14ac:dyDescent="0.25"/>
    <row r="64" spans="1:8" ht="49.15" customHeight="1" x14ac:dyDescent="0.25"/>
    <row r="65" ht="48" customHeight="1" x14ac:dyDescent="0.25"/>
  </sheetData>
  <mergeCells count="66">
    <mergeCell ref="A2:H3"/>
    <mergeCell ref="A4:B13"/>
    <mergeCell ref="C4:H4"/>
    <mergeCell ref="C5:H5"/>
    <mergeCell ref="D6:H6"/>
    <mergeCell ref="C11:H11"/>
    <mergeCell ref="C12:H12"/>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6:H26"/>
    <mergeCell ref="A27:H27"/>
    <mergeCell ref="A28:H28"/>
    <mergeCell ref="B20:H20"/>
    <mergeCell ref="A21:H21"/>
    <mergeCell ref="A22:H22"/>
    <mergeCell ref="A23:H23"/>
    <mergeCell ref="A24:H24"/>
    <mergeCell ref="A25:H25"/>
    <mergeCell ref="A57:H57"/>
    <mergeCell ref="A58:H58"/>
    <mergeCell ref="A31:H32"/>
    <mergeCell ref="A33:B42"/>
    <mergeCell ref="C33:H33"/>
    <mergeCell ref="C34:H34"/>
    <mergeCell ref="A51:H51"/>
    <mergeCell ref="A53:H54"/>
    <mergeCell ref="C43:D43"/>
    <mergeCell ref="A52:H52"/>
    <mergeCell ref="A55:H55"/>
    <mergeCell ref="A56:H56"/>
    <mergeCell ref="G47:H47"/>
    <mergeCell ref="C42:D42"/>
    <mergeCell ref="E42:F42"/>
    <mergeCell ref="G42:H42"/>
    <mergeCell ref="C40:H41"/>
    <mergeCell ref="C44:D44"/>
    <mergeCell ref="C45:D45"/>
    <mergeCell ref="E43:F43"/>
    <mergeCell ref="E44:F44"/>
    <mergeCell ref="G43:H43"/>
    <mergeCell ref="G44:H4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8AAA-2440-4021-A9E3-9E165CB5A16F}">
  <dimension ref="A1:H29"/>
  <sheetViews>
    <sheetView workbookViewId="0">
      <selection activeCell="G19" sqref="G19:H19"/>
    </sheetView>
  </sheetViews>
  <sheetFormatPr defaultColWidth="12.5703125" defaultRowHeight="15" x14ac:dyDescent="0.25"/>
  <sheetData>
    <row r="1" spans="1:8" ht="15.75" thickBot="1" x14ac:dyDescent="0.3"/>
    <row r="2" spans="1:8" x14ac:dyDescent="0.25">
      <c r="A2" s="352" t="s">
        <v>182</v>
      </c>
      <c r="B2" s="353"/>
      <c r="C2" s="353"/>
      <c r="D2" s="353"/>
      <c r="E2" s="353"/>
      <c r="F2" s="353"/>
      <c r="G2" s="353"/>
      <c r="H2" s="354"/>
    </row>
    <row r="3" spans="1:8" ht="15.75" thickBot="1" x14ac:dyDescent="0.3">
      <c r="A3" s="355"/>
      <c r="B3" s="356"/>
      <c r="C3" s="356"/>
      <c r="D3" s="356"/>
      <c r="E3" s="356"/>
      <c r="F3" s="356"/>
      <c r="G3" s="356"/>
      <c r="H3" s="357"/>
    </row>
    <row r="4" spans="1:8" ht="15.75" thickBot="1" x14ac:dyDescent="0.3">
      <c r="A4" s="358" t="s">
        <v>154</v>
      </c>
      <c r="B4" s="359"/>
      <c r="C4" s="365" t="s">
        <v>155</v>
      </c>
      <c r="D4" s="365"/>
      <c r="E4" s="365"/>
      <c r="F4" s="365"/>
      <c r="G4" s="365"/>
      <c r="H4" s="366"/>
    </row>
    <row r="5" spans="1:8" ht="15.75" thickBot="1" x14ac:dyDescent="0.3">
      <c r="A5" s="360"/>
      <c r="B5" s="361"/>
      <c r="C5" s="368" t="s">
        <v>183</v>
      </c>
      <c r="D5" s="368"/>
      <c r="E5" s="368"/>
      <c r="F5" s="368"/>
      <c r="G5" s="368"/>
      <c r="H5" s="369"/>
    </row>
    <row r="6" spans="1:8" ht="16.5" thickBot="1" x14ac:dyDescent="0.3">
      <c r="A6" s="360"/>
      <c r="B6" s="361"/>
      <c r="C6" s="115"/>
      <c r="D6" s="370" t="s">
        <v>157</v>
      </c>
      <c r="E6" s="370"/>
      <c r="F6" s="370"/>
      <c r="G6" s="370"/>
      <c r="H6" s="371"/>
    </row>
    <row r="7" spans="1:8" ht="16.5" thickBot="1" x14ac:dyDescent="0.3">
      <c r="A7" s="360"/>
      <c r="B7" s="361"/>
      <c r="C7" s="116" t="s">
        <v>158</v>
      </c>
      <c r="D7" s="117">
        <v>0</v>
      </c>
      <c r="E7" s="118">
        <v>19</v>
      </c>
      <c r="F7" s="118">
        <v>37</v>
      </c>
      <c r="G7" s="118">
        <v>50</v>
      </c>
      <c r="H7" s="119">
        <v>60</v>
      </c>
    </row>
    <row r="8" spans="1:8" ht="15.75" x14ac:dyDescent="0.25">
      <c r="A8" s="360"/>
      <c r="B8" s="361"/>
      <c r="C8" s="120">
        <v>0</v>
      </c>
      <c r="D8" s="25">
        <v>1</v>
      </c>
      <c r="E8" s="25">
        <v>1</v>
      </c>
      <c r="F8" s="25">
        <v>1</v>
      </c>
      <c r="G8" s="26">
        <v>2</v>
      </c>
      <c r="H8" s="27">
        <v>2</v>
      </c>
    </row>
    <row r="9" spans="1:8" ht="15.75" x14ac:dyDescent="0.25">
      <c r="A9" s="360"/>
      <c r="B9" s="361"/>
      <c r="C9" s="121">
        <v>33</v>
      </c>
      <c r="D9" s="25">
        <v>1</v>
      </c>
      <c r="E9" s="25">
        <v>1</v>
      </c>
      <c r="F9" s="26">
        <v>2</v>
      </c>
      <c r="G9" s="26">
        <v>2</v>
      </c>
      <c r="H9" s="37">
        <v>3</v>
      </c>
    </row>
    <row r="10" spans="1:8" ht="16.5" thickBot="1" x14ac:dyDescent="0.3">
      <c r="A10" s="360"/>
      <c r="B10" s="361"/>
      <c r="C10" s="122">
        <v>44</v>
      </c>
      <c r="D10" s="123">
        <v>1</v>
      </c>
      <c r="E10" s="43">
        <v>2</v>
      </c>
      <c r="F10" s="26">
        <v>2</v>
      </c>
      <c r="G10" s="44">
        <v>3</v>
      </c>
      <c r="H10" s="45">
        <v>3</v>
      </c>
    </row>
    <row r="11" spans="1:8" x14ac:dyDescent="0.25">
      <c r="A11" s="360"/>
      <c r="B11" s="361"/>
      <c r="C11" s="373"/>
      <c r="D11" s="373"/>
      <c r="E11" s="373"/>
      <c r="F11" s="373"/>
      <c r="G11" s="373"/>
      <c r="H11" s="374"/>
    </row>
    <row r="12" spans="1:8" ht="15.75" thickBot="1" x14ac:dyDescent="0.3">
      <c r="A12" s="360"/>
      <c r="B12" s="361"/>
      <c r="C12" s="376" t="s">
        <v>159</v>
      </c>
      <c r="D12" s="376"/>
      <c r="E12" s="376"/>
      <c r="F12" s="376"/>
      <c r="G12" s="376"/>
      <c r="H12" s="377"/>
    </row>
    <row r="13" spans="1:8" ht="15.75" thickBot="1" x14ac:dyDescent="0.3">
      <c r="A13" s="362"/>
      <c r="B13" s="363"/>
      <c r="C13" s="367" t="s">
        <v>160</v>
      </c>
      <c r="D13" s="368"/>
      <c r="E13" s="367" t="s">
        <v>161</v>
      </c>
      <c r="F13" s="368"/>
      <c r="G13" s="367" t="s">
        <v>162</v>
      </c>
      <c r="H13" s="369"/>
    </row>
    <row r="14" spans="1:8" ht="24" customHeight="1" x14ac:dyDescent="0.25">
      <c r="A14" s="344" t="s">
        <v>184</v>
      </c>
      <c r="B14" s="345"/>
      <c r="C14" s="346">
        <v>1</v>
      </c>
      <c r="D14" s="347"/>
      <c r="E14" s="348"/>
      <c r="F14" s="349"/>
      <c r="G14" s="350"/>
      <c r="H14" s="351"/>
    </row>
    <row r="15" spans="1:8" x14ac:dyDescent="0.25">
      <c r="A15" s="406" t="s">
        <v>185</v>
      </c>
      <c r="B15" s="407"/>
      <c r="C15" s="125"/>
      <c r="D15" s="126"/>
      <c r="E15" s="332">
        <v>1</v>
      </c>
      <c r="F15" s="333"/>
      <c r="G15" s="334">
        <v>2</v>
      </c>
      <c r="H15" s="335"/>
    </row>
    <row r="16" spans="1:8" ht="15" customHeight="1" x14ac:dyDescent="0.25">
      <c r="A16" s="328" t="s">
        <v>164</v>
      </c>
      <c r="B16" s="329"/>
      <c r="C16" s="330"/>
      <c r="D16" s="331"/>
      <c r="E16" s="332">
        <v>1</v>
      </c>
      <c r="F16" s="333"/>
      <c r="G16" s="334">
        <v>1</v>
      </c>
      <c r="H16" s="335"/>
    </row>
    <row r="17" spans="1:8" x14ac:dyDescent="0.25">
      <c r="A17" s="328" t="s">
        <v>165</v>
      </c>
      <c r="B17" s="329"/>
      <c r="C17" s="330"/>
      <c r="D17" s="331"/>
      <c r="E17" s="332"/>
      <c r="F17" s="333"/>
      <c r="G17" s="334"/>
      <c r="H17" s="335"/>
    </row>
    <row r="18" spans="1:8" ht="24" customHeight="1" x14ac:dyDescent="0.25">
      <c r="A18" s="328" t="s">
        <v>166</v>
      </c>
      <c r="B18" s="329"/>
      <c r="C18" s="330"/>
      <c r="D18" s="331"/>
      <c r="E18" s="332"/>
      <c r="F18" s="333"/>
      <c r="G18" s="334">
        <v>1</v>
      </c>
      <c r="H18" s="335"/>
    </row>
    <row r="19" spans="1:8" x14ac:dyDescent="0.25">
      <c r="A19" s="328" t="s">
        <v>167</v>
      </c>
      <c r="B19" s="329"/>
      <c r="C19" s="330"/>
      <c r="D19" s="331"/>
      <c r="E19" s="332"/>
      <c r="F19" s="333"/>
      <c r="G19" s="334">
        <v>1</v>
      </c>
      <c r="H19" s="335"/>
    </row>
    <row r="20" spans="1:8" ht="15.75" thickBot="1" x14ac:dyDescent="0.3">
      <c r="A20" s="336" t="s">
        <v>168</v>
      </c>
      <c r="B20" s="337"/>
      <c r="C20" s="338"/>
      <c r="D20" s="339"/>
      <c r="E20" s="340"/>
      <c r="F20" s="341"/>
      <c r="G20" s="342"/>
      <c r="H20" s="343"/>
    </row>
    <row r="21" spans="1:8" ht="16.5" thickBot="1" x14ac:dyDescent="0.3">
      <c r="A21" s="124" t="s">
        <v>169</v>
      </c>
      <c r="B21" s="319" t="s">
        <v>170</v>
      </c>
      <c r="C21" s="320"/>
      <c r="D21" s="320"/>
      <c r="E21" s="320"/>
      <c r="F21" s="320"/>
      <c r="G21" s="320"/>
      <c r="H21" s="321"/>
    </row>
    <row r="22" spans="1:8" ht="16.5" thickBot="1" x14ac:dyDescent="0.3">
      <c r="A22" s="322" t="s">
        <v>171</v>
      </c>
      <c r="B22" s="323"/>
      <c r="C22" s="323"/>
      <c r="D22" s="323"/>
      <c r="E22" s="323"/>
      <c r="F22" s="323"/>
      <c r="G22" s="323"/>
      <c r="H22" s="324"/>
    </row>
    <row r="23" spans="1:8" ht="15.75" x14ac:dyDescent="0.25">
      <c r="A23" s="310" t="s">
        <v>172</v>
      </c>
      <c r="B23" s="311"/>
      <c r="C23" s="311"/>
      <c r="D23" s="311"/>
      <c r="E23" s="311"/>
      <c r="F23" s="311"/>
      <c r="G23" s="311"/>
      <c r="H23" s="312"/>
    </row>
    <row r="24" spans="1:8" ht="25.5" customHeight="1" x14ac:dyDescent="0.25">
      <c r="A24" s="313" t="s">
        <v>173</v>
      </c>
      <c r="B24" s="314"/>
      <c r="C24" s="314"/>
      <c r="D24" s="314"/>
      <c r="E24" s="314"/>
      <c r="F24" s="314"/>
      <c r="G24" s="314"/>
      <c r="H24" s="315"/>
    </row>
    <row r="25" spans="1:8" x14ac:dyDescent="0.25">
      <c r="A25" s="313" t="s">
        <v>174</v>
      </c>
      <c r="B25" s="314"/>
      <c r="C25" s="314"/>
      <c r="D25" s="314"/>
      <c r="E25" s="314"/>
      <c r="F25" s="314"/>
      <c r="G25" s="314"/>
      <c r="H25" s="315"/>
    </row>
    <row r="26" spans="1:8" ht="15.75" thickBot="1" x14ac:dyDescent="0.3">
      <c r="A26" s="325"/>
      <c r="B26" s="326"/>
      <c r="C26" s="326"/>
      <c r="D26" s="326"/>
      <c r="E26" s="326"/>
      <c r="F26" s="326"/>
      <c r="G26" s="326"/>
      <c r="H26" s="327"/>
    </row>
    <row r="27" spans="1:8" ht="15.75" x14ac:dyDescent="0.25">
      <c r="A27" s="310" t="s">
        <v>175</v>
      </c>
      <c r="B27" s="311"/>
      <c r="C27" s="311"/>
      <c r="D27" s="311"/>
      <c r="E27" s="311"/>
      <c r="F27" s="311"/>
      <c r="G27" s="311"/>
      <c r="H27" s="312"/>
    </row>
    <row r="28" spans="1:8" ht="51" customHeight="1" x14ac:dyDescent="0.25">
      <c r="A28" s="313" t="s">
        <v>176</v>
      </c>
      <c r="B28" s="314"/>
      <c r="C28" s="314"/>
      <c r="D28" s="314"/>
      <c r="E28" s="314"/>
      <c r="F28" s="314"/>
      <c r="G28" s="314"/>
      <c r="H28" s="315"/>
    </row>
    <row r="29" spans="1:8" ht="15.75" thickBot="1" x14ac:dyDescent="0.3">
      <c r="A29" s="403" t="s">
        <v>177</v>
      </c>
      <c r="B29" s="404"/>
      <c r="C29" s="404"/>
      <c r="D29" s="404"/>
      <c r="E29" s="404"/>
      <c r="F29" s="404"/>
      <c r="G29" s="404"/>
      <c r="H29" s="405"/>
    </row>
  </sheetData>
  <mergeCells count="46">
    <mergeCell ref="A2:H3"/>
    <mergeCell ref="A4:B13"/>
    <mergeCell ref="C4:H4"/>
    <mergeCell ref="C5:H5"/>
    <mergeCell ref="D6:H6"/>
    <mergeCell ref="C11:H11"/>
    <mergeCell ref="C12:H12"/>
    <mergeCell ref="C13:D13"/>
    <mergeCell ref="E13:F13"/>
    <mergeCell ref="G13:H13"/>
    <mergeCell ref="A14:B14"/>
    <mergeCell ref="C14:D14"/>
    <mergeCell ref="E14:F14"/>
    <mergeCell ref="G14:H14"/>
    <mergeCell ref="A15:B15"/>
    <mergeCell ref="E15:F15"/>
    <mergeCell ref="G15:H15"/>
    <mergeCell ref="A16:B16"/>
    <mergeCell ref="C16:D16"/>
    <mergeCell ref="E16:F16"/>
    <mergeCell ref="G16:H16"/>
    <mergeCell ref="A17:B17"/>
    <mergeCell ref="C17:D17"/>
    <mergeCell ref="E17:F17"/>
    <mergeCell ref="G17:H17"/>
    <mergeCell ref="A22:H22"/>
    <mergeCell ref="A18:B18"/>
    <mergeCell ref="C18:D18"/>
    <mergeCell ref="E18:F18"/>
    <mergeCell ref="G18:H18"/>
    <mergeCell ref="A19:B19"/>
    <mergeCell ref="C19:D19"/>
    <mergeCell ref="E19:F19"/>
    <mergeCell ref="G19:H19"/>
    <mergeCell ref="A20:B20"/>
    <mergeCell ref="C20:D20"/>
    <mergeCell ref="E20:F20"/>
    <mergeCell ref="G20:H20"/>
    <mergeCell ref="B21:H21"/>
    <mergeCell ref="A29:H29"/>
    <mergeCell ref="A23:H23"/>
    <mergeCell ref="A24:H24"/>
    <mergeCell ref="A25:H25"/>
    <mergeCell ref="A26:H26"/>
    <mergeCell ref="A27:H27"/>
    <mergeCell ref="A28:H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F063-D8A4-442D-A4C1-8B483FBA910D}">
  <dimension ref="A1:H28"/>
  <sheetViews>
    <sheetView workbookViewId="0">
      <selection activeCell="C13" sqref="C13:H13"/>
    </sheetView>
  </sheetViews>
  <sheetFormatPr defaultColWidth="12.5703125" defaultRowHeight="15" x14ac:dyDescent="0.25"/>
  <sheetData>
    <row r="1" spans="1:8" ht="15.75" thickBot="1" x14ac:dyDescent="0.3"/>
    <row r="2" spans="1:8" x14ac:dyDescent="0.25">
      <c r="A2" s="352" t="s">
        <v>186</v>
      </c>
      <c r="B2" s="353"/>
      <c r="C2" s="353"/>
      <c r="D2" s="353"/>
      <c r="E2" s="353"/>
      <c r="F2" s="353"/>
      <c r="G2" s="353"/>
      <c r="H2" s="354"/>
    </row>
    <row r="3" spans="1:8" ht="15.75" thickBot="1" x14ac:dyDescent="0.3">
      <c r="A3" s="355"/>
      <c r="B3" s="356"/>
      <c r="C3" s="356"/>
      <c r="D3" s="356"/>
      <c r="E3" s="356"/>
      <c r="F3" s="356"/>
      <c r="G3" s="356"/>
      <c r="H3" s="357"/>
    </row>
    <row r="4" spans="1:8" ht="15.75" thickBot="1" x14ac:dyDescent="0.3">
      <c r="A4" s="358" t="s">
        <v>154</v>
      </c>
      <c r="B4" s="359"/>
      <c r="C4" s="365" t="s">
        <v>155</v>
      </c>
      <c r="D4" s="365"/>
      <c r="E4" s="365"/>
      <c r="F4" s="365"/>
      <c r="G4" s="365"/>
      <c r="H4" s="366"/>
    </row>
    <row r="5" spans="1:8" ht="15.75" thickBot="1" x14ac:dyDescent="0.3">
      <c r="A5" s="360"/>
      <c r="B5" s="361"/>
      <c r="C5" s="368" t="s">
        <v>187</v>
      </c>
      <c r="D5" s="368"/>
      <c r="E5" s="368"/>
      <c r="F5" s="368"/>
      <c r="G5" s="368"/>
      <c r="H5" s="369"/>
    </row>
    <row r="6" spans="1:8" ht="16.5" thickBot="1" x14ac:dyDescent="0.3">
      <c r="A6" s="360"/>
      <c r="B6" s="361"/>
      <c r="C6" s="115"/>
      <c r="D6" s="408" t="s">
        <v>157</v>
      </c>
      <c r="E6" s="409"/>
      <c r="F6" s="409"/>
      <c r="G6" s="409"/>
      <c r="H6" s="410"/>
    </row>
    <row r="7" spans="1:8" ht="16.5" thickBot="1" x14ac:dyDescent="0.3">
      <c r="A7" s="360"/>
      <c r="B7" s="361"/>
      <c r="C7" s="116" t="s">
        <v>158</v>
      </c>
      <c r="D7" s="117">
        <v>0</v>
      </c>
      <c r="E7" s="118">
        <v>15</v>
      </c>
      <c r="F7" s="118">
        <v>33</v>
      </c>
      <c r="G7" s="118">
        <v>42</v>
      </c>
      <c r="H7" s="119">
        <v>51</v>
      </c>
    </row>
    <row r="8" spans="1:8" ht="15.75" x14ac:dyDescent="0.25">
      <c r="A8" s="360"/>
      <c r="B8" s="361"/>
      <c r="C8" s="120">
        <v>0</v>
      </c>
      <c r="D8" s="25">
        <v>1</v>
      </c>
      <c r="E8" s="25">
        <v>1</v>
      </c>
      <c r="F8" s="25">
        <v>1</v>
      </c>
      <c r="G8" s="26">
        <v>2</v>
      </c>
      <c r="H8" s="27">
        <v>2</v>
      </c>
    </row>
    <row r="9" spans="1:8" ht="15.75" x14ac:dyDescent="0.25">
      <c r="A9" s="360"/>
      <c r="B9" s="361"/>
      <c r="C9" s="121">
        <v>27</v>
      </c>
      <c r="D9" s="25">
        <v>1</v>
      </c>
      <c r="E9" s="25">
        <v>1</v>
      </c>
      <c r="F9" s="26">
        <v>2</v>
      </c>
      <c r="G9" s="26">
        <v>2</v>
      </c>
      <c r="H9" s="37">
        <v>3</v>
      </c>
    </row>
    <row r="10" spans="1:8" ht="16.5" thickBot="1" x14ac:dyDescent="0.3">
      <c r="A10" s="360"/>
      <c r="B10" s="361"/>
      <c r="C10" s="122">
        <v>38</v>
      </c>
      <c r="D10" s="123">
        <v>1</v>
      </c>
      <c r="E10" s="43">
        <v>2</v>
      </c>
      <c r="F10" s="26">
        <v>2</v>
      </c>
      <c r="G10" s="44">
        <v>3</v>
      </c>
      <c r="H10" s="45">
        <v>3</v>
      </c>
    </row>
    <row r="11" spans="1:8" x14ac:dyDescent="0.25">
      <c r="A11" s="360"/>
      <c r="B11" s="361"/>
      <c r="C11" s="373"/>
      <c r="D11" s="373"/>
      <c r="E11" s="373"/>
      <c r="F11" s="373"/>
      <c r="G11" s="373"/>
      <c r="H11" s="374"/>
    </row>
    <row r="12" spans="1:8" ht="15.75" thickBot="1" x14ac:dyDescent="0.3">
      <c r="A12" s="360"/>
      <c r="B12" s="361"/>
      <c r="C12" s="376" t="s">
        <v>159</v>
      </c>
      <c r="D12" s="376"/>
      <c r="E12" s="376"/>
      <c r="F12" s="376"/>
      <c r="G12" s="376"/>
      <c r="H12" s="377"/>
    </row>
    <row r="13" spans="1:8" ht="15.75" thickBot="1" x14ac:dyDescent="0.3">
      <c r="A13" s="362"/>
      <c r="B13" s="363"/>
      <c r="C13" s="367" t="s">
        <v>160</v>
      </c>
      <c r="D13" s="368"/>
      <c r="E13" s="367" t="s">
        <v>161</v>
      </c>
      <c r="F13" s="368"/>
      <c r="G13" s="367" t="s">
        <v>162</v>
      </c>
      <c r="H13" s="369"/>
    </row>
    <row r="14" spans="1:8" ht="24" customHeight="1" x14ac:dyDescent="0.25">
      <c r="A14" s="344" t="s">
        <v>188</v>
      </c>
      <c r="B14" s="345"/>
      <c r="C14" s="346">
        <v>1</v>
      </c>
      <c r="D14" s="347"/>
      <c r="E14" s="348">
        <v>2</v>
      </c>
      <c r="F14" s="349"/>
      <c r="G14" s="350">
        <v>3</v>
      </c>
      <c r="H14" s="351"/>
    </row>
    <row r="15" spans="1:8" x14ac:dyDescent="0.25">
      <c r="A15" s="328" t="s">
        <v>164</v>
      </c>
      <c r="B15" s="329"/>
      <c r="C15" s="330"/>
      <c r="D15" s="331"/>
      <c r="E15" s="332">
        <v>1</v>
      </c>
      <c r="F15" s="333"/>
      <c r="G15" s="334">
        <v>1</v>
      </c>
      <c r="H15" s="335"/>
    </row>
    <row r="16" spans="1:8" x14ac:dyDescent="0.25">
      <c r="A16" s="328" t="s">
        <v>165</v>
      </c>
      <c r="B16" s="329"/>
      <c r="C16" s="330"/>
      <c r="D16" s="331"/>
      <c r="E16" s="332"/>
      <c r="F16" s="333"/>
      <c r="G16" s="334"/>
      <c r="H16" s="335"/>
    </row>
    <row r="17" spans="1:8" ht="24" customHeight="1" x14ac:dyDescent="0.25">
      <c r="A17" s="328" t="s">
        <v>166</v>
      </c>
      <c r="B17" s="329"/>
      <c r="C17" s="330"/>
      <c r="D17" s="331"/>
      <c r="E17" s="332">
        <v>1</v>
      </c>
      <c r="F17" s="333"/>
      <c r="G17" s="334">
        <v>1</v>
      </c>
      <c r="H17" s="335"/>
    </row>
    <row r="18" spans="1:8" x14ac:dyDescent="0.25">
      <c r="A18" s="328" t="s">
        <v>167</v>
      </c>
      <c r="B18" s="329"/>
      <c r="C18" s="330"/>
      <c r="D18" s="331"/>
      <c r="E18" s="332"/>
      <c r="F18" s="333"/>
      <c r="G18" s="334">
        <v>1</v>
      </c>
      <c r="H18" s="335"/>
    </row>
    <row r="19" spans="1:8" ht="15.75" thickBot="1" x14ac:dyDescent="0.3">
      <c r="A19" s="336" t="s">
        <v>168</v>
      </c>
      <c r="B19" s="337"/>
      <c r="C19" s="338"/>
      <c r="D19" s="339"/>
      <c r="E19" s="340"/>
      <c r="F19" s="341"/>
      <c r="G19" s="342"/>
      <c r="H19" s="343"/>
    </row>
    <row r="20" spans="1:8" ht="16.5" thickBot="1" x14ac:dyDescent="0.3">
      <c r="A20" s="124" t="s">
        <v>169</v>
      </c>
      <c r="B20" s="319" t="s">
        <v>170</v>
      </c>
      <c r="C20" s="320"/>
      <c r="D20" s="320"/>
      <c r="E20" s="320"/>
      <c r="F20" s="320"/>
      <c r="G20" s="320"/>
      <c r="H20" s="321"/>
    </row>
    <row r="21" spans="1:8" ht="16.5" thickBot="1" x14ac:dyDescent="0.3">
      <c r="A21" s="322" t="s">
        <v>171</v>
      </c>
      <c r="B21" s="323"/>
      <c r="C21" s="323"/>
      <c r="D21" s="323"/>
      <c r="E21" s="323"/>
      <c r="F21" s="323"/>
      <c r="G21" s="323"/>
      <c r="H21" s="324"/>
    </row>
    <row r="22" spans="1:8" ht="15.75" x14ac:dyDescent="0.25">
      <c r="A22" s="310" t="s">
        <v>172</v>
      </c>
      <c r="B22" s="311"/>
      <c r="C22" s="311"/>
      <c r="D22" s="311"/>
      <c r="E22" s="311"/>
      <c r="F22" s="311"/>
      <c r="G22" s="311"/>
      <c r="H22" s="312"/>
    </row>
    <row r="23" spans="1:8" ht="25.5" customHeight="1" x14ac:dyDescent="0.25">
      <c r="A23" s="313" t="s">
        <v>173</v>
      </c>
      <c r="B23" s="314"/>
      <c r="C23" s="314"/>
      <c r="D23" s="314"/>
      <c r="E23" s="314"/>
      <c r="F23" s="314"/>
      <c r="G23" s="314"/>
      <c r="H23" s="315"/>
    </row>
    <row r="24" spans="1:8" x14ac:dyDescent="0.25">
      <c r="A24" s="313" t="s">
        <v>174</v>
      </c>
      <c r="B24" s="314"/>
      <c r="C24" s="314"/>
      <c r="D24" s="314"/>
      <c r="E24" s="314"/>
      <c r="F24" s="314"/>
      <c r="G24" s="314"/>
      <c r="H24" s="315"/>
    </row>
    <row r="25" spans="1:8" ht="15.75" thickBot="1" x14ac:dyDescent="0.3">
      <c r="A25" s="325"/>
      <c r="B25" s="326"/>
      <c r="C25" s="326"/>
      <c r="D25" s="326"/>
      <c r="E25" s="326"/>
      <c r="F25" s="326"/>
      <c r="G25" s="326"/>
      <c r="H25" s="327"/>
    </row>
    <row r="26" spans="1:8" ht="15.75" x14ac:dyDescent="0.25">
      <c r="A26" s="310" t="s">
        <v>175</v>
      </c>
      <c r="B26" s="311"/>
      <c r="C26" s="311"/>
      <c r="D26" s="311"/>
      <c r="E26" s="311"/>
      <c r="F26" s="311"/>
      <c r="G26" s="311"/>
      <c r="H26" s="312"/>
    </row>
    <row r="27" spans="1:8" ht="51" customHeight="1" x14ac:dyDescent="0.25">
      <c r="A27" s="313" t="s">
        <v>176</v>
      </c>
      <c r="B27" s="314"/>
      <c r="C27" s="314"/>
      <c r="D27" s="314"/>
      <c r="E27" s="314"/>
      <c r="F27" s="314"/>
      <c r="G27" s="314"/>
      <c r="H27" s="315"/>
    </row>
    <row r="28" spans="1:8" ht="15.75" thickBot="1" x14ac:dyDescent="0.3">
      <c r="A28" s="403" t="s">
        <v>177</v>
      </c>
      <c r="B28" s="404"/>
      <c r="C28" s="404"/>
      <c r="D28" s="404"/>
      <c r="E28" s="404"/>
      <c r="F28" s="404"/>
      <c r="G28" s="404"/>
      <c r="H28" s="405"/>
    </row>
  </sheetData>
  <mergeCells count="43">
    <mergeCell ref="A2:H3"/>
    <mergeCell ref="A4:B13"/>
    <mergeCell ref="C4:H4"/>
    <mergeCell ref="C5:H5"/>
    <mergeCell ref="D6:H6"/>
    <mergeCell ref="C11:H11"/>
    <mergeCell ref="C12:H12"/>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6:H26"/>
    <mergeCell ref="A27:H27"/>
    <mergeCell ref="A28:H28"/>
    <mergeCell ref="B20:H20"/>
    <mergeCell ref="A21:H21"/>
    <mergeCell ref="A22:H22"/>
    <mergeCell ref="A23:H23"/>
    <mergeCell ref="A24:H24"/>
    <mergeCell ref="A25:H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1 d b b f 8 5 - 3 a 9 1 - 4 5 6 0 - 8 e e 0 - 1 7 3 0 8 7 d 6 4 3 1 9 "   x m l n s = " h t t p : / / s c h e m a s . m i c r o s o f t . c o m / D a t a M a s h u p " > A A A A A I s F A A B Q S w M E F A A C A A g A C D v C X B 8 e e S O k A A A A 9 g A A A B I A H A B D b 2 5 m a W c v U G F j a 2 F n Z S 5 4 b W w g o h g A K K A U A A A A A A A A A A A A A A A A A A A A A A A A A A A A h Y 8 x D o I w G I W v Q r r T l h K N I a U M r p K Y E I 1 r U y o 0 w o + h x X I 3 B 4 / k F c Q o 6 u b 4 v v c N 7 9 2 v N 5 6 N b R N c d G 9 N B y m K M E W B B t W V B q o U D e 4 Y r l A m + F a q k 6 x 0 M M l g k 9 G W K a q d O y e E e O + x j 3 H X V 4 R R G p F D v i l U r V u J P r L 5 L 4 c G r J O g N B J 8 / x o j G I 4 W M W Z s i S k n M + S 5 g a / A p r 3 P 9 g f y 9 d C 4 o d d C Q 7 g r O J k j J + 8 P 4 g F Q S w M E F A A C A A g A C D v C 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A g 7 w l w u v 2 X 3 j g I A A J c c A A A T A B w A R m 9 y b X V s Y X M v U 2 V j d G l v b j E u b S C i G A A o o B Q A A A A A A A A A A A A A A A A A A A A A A A A A A A D t m N 9 v 2 j A Q x 9 + R + j 9 E q Y S o F I K T N v 2 x K Z p a K G s 0 0 a 0 N U j V V e z D J Q S M 5 N r I d 1 g j 1 f 5 + T 0 H W D N E 8 8 D G Y e s H V 3 X 5 / v y H 0 U I S C S C a N G W K 3 O x 1 Z L P G E O s X F o f o q x x A K k j w l p z z m o 7 Q B L 8 L v e A O f i r P h q F y F D x l M s / U g s 2 k L i 4 p g g F v 7 J u X O O H E s t F + h E L S 4 y D d 8 g I A 9 a h v q E L O M R K E t f L O w B i 7 I U q O w 8 w M T u M y r V X n T M J y n n 4 k O v N 4 V U 2 F P h R n Y m Y m z P 2 K K H 5 0 k P n m U 3 I o n K z Q i b 5 b 2 Y / a S E 4 b h L p z H v x j g h e V d k a Y p 5 3 t t 2 L Q 6 q F q c 9 z Y C M W A x E + N / N I + t x A O p K i Q T u m 5 Z p G X 1 G s p Q K 3 / U s 4 5 p G L E 7 o z H d c z 7 W M u 4 x J C G V O w H / b 2 r e M w o 8 j q + r S o f m N s 1 T 5 Y u M G c A x c F E 0 c 4 4 k K X H l W 9 k 7 V U M t 4 X N k v C Q k j T D A X v u T Z n 0 f 2 n z C d q R P H + R z e j h t z T M V U l V / d u H C K T k 1 + a 7 k 0 w 6 o 1 t z g F V a J U o Y Z U v 8 a L Z S z N r x M B f F H 6 x 8 m b X z U X S v / t c H B f Z l 4 X D l 8 b u e F x b v h w 9 G q l W T o B X t p H C S 1 d q z w B l a c n d n F 2 p U I N M t S k a x Q 2 K 5 u l D d o v V 4 N g 0 / o 5 r D E + M B b n Z Z Y 1 x w 3 w S Z 0 9 6 N f d C D 8 H / f q 7 X N + / I 1 C O e k X 4 j i B 8 J / 4 q q I + / C u r j i 4 f m 7 n J I 8 O x v 3 8 v R Q S u h t Q / 2 V k m G 0 L G a d + S V E E D e T p N s r R b k W s c X n o M 8 T T J N M k 2 y P S e Z 6 6 h 5 V x D w y v e Y 3 S b Z e i 3 I 1 Q j T C N M I + z 8 Q p p b T c t 7 3 A G G / a 9 H s 0 u z S 7 N p X d n n q H c W r x v 2 s G v f d Z d d m L R p d G l 0 a X X u K r n L Q P c t D x 6 9 / F O 0 u u j Z r 0 e j S 6 P r H 0 b V m 2 z 6 5 N h M 0 g m s z f J v c + g V Q S w E C L Q A U A A I A C A A I O 8 J c H x 5 5 I 6 Q A A A D 2 A A A A E g A A A A A A A A A A A A A A A A A A A A A A Q 2 9 u Z m l n L 1 B h Y 2 t h Z 2 U u e G 1 s U E s B A i 0 A F A A C A A g A C D v C X F N y O C y b A A A A 4 Q A A A B M A A A A A A A A A A A A A A A A A 8 A A A A F t D b 2 5 0 Z W 5 0 X 1 R 5 c G V z X S 5 4 b W x Q S w E C L Q A U A A I A C A A I O 8 J c L r 9 l 9 4 4 C A A C X H A A A E w A A A A A A A A A A A A A A A A D Y A Q A A R m 9 y b X V s Y X M v U 2 V j d G l v b j E u b V B L B Q Y A A A A A A w A D A M I A A A C z 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9 9 A A A A A A A A F v 0 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8 l M 0 Z k Y X R h c 2 V 0 J T N E Y W x s J T I 2 c H J l c 2 V 0 R G F 0 Z S U z R C 0 1 R G F 5 c z d E Y X l z J T I 2 Z G F 0 Y U Z v c m 1 h d C U z R G N z d i U y N n N 0 Y X R p b 2 5 J Z H M l M 0 Q 0 O D E 4 M D E l M k M 0 O D E 5 M D Q l M k M 0 O D I w 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k 4 M T A 3 Z j E z L W E w Y T I t N G V l M y 0 4 Y z Q w L W E 3 Y T Z h O D Z j Y 2 J h O S I g L z 4 8 R W 5 0 c n k g V H l w Z T 0 i U m V z d W x 0 V H l w Z S I g V m F s d W U 9 I n N U Y W J s Z S I g L z 4 8 R W 5 0 c n k g V H l w Z T 0 i R m l s b E 9 i a m V j d F R 5 c G U i I F Z h b H V l P S J z V G F i b G U i I C 8 + P E V u d H J 5 I F R 5 c G U 9 I k 5 h b W V V c G R h d G V k Q W Z 0 Z X J G a W x s I i B W Y W x 1 Z T 0 i b D A i I C 8 + P E V u d H J 5 I F R 5 c G U 9 I k Z p b G x U Y X J n Z X Q i I F Z h b H V l P S J z X z 9 k Y X R h c 2 V 0 X 2 F s b F 9 w c m V z Z X R E Y X R l X 1 8 1 R G F 5 c z d E Y X l z X 2 R h d G F G b 3 J t Y X R f Y 3 N 2 X 3 N 0 Y X R p b 2 5 J Z H N f N D g x O D A x X z Q 4 M T k w N F 8 0 O D I w I i A v P j x F b n R y e S B U e X B l P S J G a W x s T G F z d F V w Z G F 0 Z W Q i I F Z h b H V l P S J k M j A y N i 0 w N i 0 w M l Q x M z o y N D o x M y 4 2 O D Y 2 N j E 4 W i I g L z 4 8 R W 5 0 c n k g V H l w Z T 0 i R m l s b E V y c m 9 y Q 2 9 1 b n Q i I F Z h b H V l P S J s M C I g L z 4 8 R W 5 0 c n k g V H l w Z T 0 i R m l s b E N v b H V t b l R 5 c G V z I i B W Y W x 1 Z T 0 i c 0 J n a 0 d C Z 1 V E Q l F N R k F 3 V U R B d 0 1 E Q X d V R E J R T U Z B d 1 V E Q X c 9 P S I g L z 4 8 R W 5 0 c n k g V H l w Z T 0 i R m l s b E N v b H V t b k 5 h b W V z I i B W Y W x 1 Z T 0 i c 1 s m c X V v d D t T d G F 0 a W 9 u T m F t Z S Z x d W 9 0 O y w m c X V v d D t P Y n N l c n Z h d G l v b l R p b W U m c X V v d D s s J n F 1 b 3 Q 7 T k Z E U l R 5 c G U m c X V v d D s s J n F 1 b 3 Q 7 R n V l b E 1 v Z G V s J n F 1 b 3 Q 7 L C Z x d W 9 0 O z F I c k Z N J n F 1 b 3 Q 7 L C Z x d W 9 0 O 0 1 p b j F I c k Z N V G l t Z S Z x d W 9 0 O y w m c X V v d D s x M E h y R k 0 m c X V v d D s s J n F 1 b 3 Q 7 T W l u M T B I c k Z N V G l t Z S Z x d W 9 0 O y w m c X V v d D s x M D B I c k Z N J n F 1 b 3 Q 7 L C Z x d W 9 0 O 0 1 p b j E w M E h y R k 1 U a W 1 l J n F 1 b 3 Q 7 L C Z x d W 9 0 O z E w M D B I c k Z N J n F 1 b 3 Q 7 L C Z x d W 9 0 O 0 1 p b j E w M D B I c k Z N V G l t Z S Z x d W 9 0 O y w m c X V v d D t L Q k R J J n F 1 b 3 Q 7 L C Z x d W 9 0 O 0 d T S S Z x d W 9 0 O y w m c X V v d D t X b 2 9 k e U Z N J n F 1 b 3 Q 7 L C Z x d W 9 0 O 0 h l c m J G T S Z x d W 9 0 O y w m c X V v d D t J Q y Z x d W 9 0 O y w m c X V v d D t N Y X h J Q 1 R p b W U m c X V v d D s s J n F 1 b 3 Q 7 R V J D J n F 1 b 3 Q 7 L C Z x d W 9 0 O 0 1 h e E V S Q 1 R p b W U m c X V v d D s s J n F 1 b 3 Q 7 U 0 M m c X V v d D s s J n F 1 b 3 Q 7 T W F 4 U 0 N U a W 1 l J n F 1 b 3 Q 7 L C Z x d W 9 0 O 0 J J J n F 1 b 3 Q 7 L C Z x d W 9 0 O 0 1 h e E J J V G l t Z S Z x d W 9 0 O y w m c X V v d D t O R k R S U U F G b G F n J n F 1 b 3 Q 7 X S I g L z 4 8 R W 5 0 c n k g V H l w Z T 0 i R m l s b F N 0 Y X R 1 c y I g V m F s d W U 9 I n N D b 2 1 w b G V 0 Z S I g L z 4 8 R W 5 0 c n k g V H l w Z T 0 i R m l s b E V y c m 9 y Q 2 9 k Z S I g V m F s d W U 9 I n N V b m t u b 3 d u I i A v P j x F b n R y e S B U e X B l P S J G a W x s Q 2 9 1 b n Q i I F Z h b H V l P S J s N D g i I C 8 + P E V u d H J 5 I F R 5 c G U 9 I l J l b G F 0 a W 9 u c 2 h p c E l u Z m 9 D b 2 5 0 Y W l u Z X I i I F Z h b H V l P S J z e y Z x d W 9 0 O 2 N v b H V t b k N v d W 5 0 J n F 1 b 3 Q 7 O j I 1 L C Z x d W 9 0 O 2 t l e U N v b H V t b k 5 h b W V z J n F 1 b 3 Q 7 O l t d L C Z x d W 9 0 O 3 F 1 Z X J 5 U m V s Y X R p b 2 5 z a G l w c y Z x d W 9 0 O z p b X S w m c X V v d D t j b 2 x 1 b W 5 J Z G V u d G l 0 a W V z J n F 1 b 3 Q 7 O l s m c X V v d D t T Z W N 0 a W 9 u M S 8 / Z G F 0 Y X N l d D 1 h b G x c d T A w M j Z w c m V z Z X R E Y X R l P S 0 1 R G F 5 c z d E Y X l z X H U w M D I 2 Z G F 0 Y U Z v c m 1 h d D 1 j c 3 Z c d T A w M j Z z d G F 0 a W 9 u S W R z P T Q 4 M T g w M S w 0 O D E 5 M D Q s N D g y M C 9 B d X R v U m V t b 3 Z l Z E N v b H V t b n M x L n t T d G F 0 a W 9 u T m F t Z S w w f S Z x d W 9 0 O y w m c X V v d D t T Z W N 0 a W 9 u M S 8 / Z G F 0 Y X N l d D 1 h b G x c d T A w M j Z w c m V z Z X R E Y X R l P S 0 1 R G F 5 c z d E Y X l z X H U w M D I 2 Z G F 0 Y U Z v c m 1 h d D 1 j c 3 Z c d T A w M j Z z d G F 0 a W 9 u S W R z P T Q 4 M T g w M S w 0 O D E 5 M D Q s N D g y M C 9 B d X R v U m V t b 3 Z l Z E N v b H V t b n M x L n t P Y n N l c n Z h d G l v b l R p b W U s M X 0 m c X V v d D s s J n F 1 b 3 Q 7 U 2 V j d G l v b j E v P 2 R h d G F z Z X Q 9 Y W x s X H U w M D I 2 c H J l c 2 V 0 R G F 0 Z T 0 t N U R h e X M 3 R G F 5 c 1 x 1 M D A y N m R h d G F G b 3 J t Y X Q 9 Y 3 N 2 X H U w M D I 2 c 3 R h d G l v b k l k c z 0 0 O D E 4 M D E s N D g x O T A 0 L D Q 4 M j A v Q X V 0 b 1 J l b W 9 2 Z W R D b 2 x 1 b W 5 z M S 5 7 T k Z E U l R 5 c G U s M n 0 m c X V v d D s s J n F 1 b 3 Q 7 U 2 V j d G l v b j E v P 2 R h d G F z Z X Q 9 Y W x s X H U w M D I 2 c H J l c 2 V 0 R G F 0 Z T 0 t N U R h e X M 3 R G F 5 c 1 x 1 M D A y N m R h d G F G b 3 J t Y X Q 9 Y 3 N 2 X H U w M D I 2 c 3 R h d G l v b k l k c z 0 0 O D E 4 M D E s N D g x O T A 0 L D Q 4 M j A v Q X V 0 b 1 J l b W 9 2 Z W R D b 2 x 1 b W 5 z M S 5 7 R n V l b E 1 v Z G V s L D N 9 J n F 1 b 3 Q 7 L C Z x d W 9 0 O 1 N l Y 3 R p b 2 4 x L z 9 k Y X R h c 2 V 0 P W F s b F x 1 M D A y N n B y Z X N l d E R h d G U 9 L T V E Y X l z N 0 R h e X N c d T A w M j Z k Y X R h R m 9 y b W F 0 P W N z d l x 1 M D A y N n N 0 Y X R p b 2 5 J Z H M 9 N D g x O D A x L D Q 4 M T k w N C w 0 O D I w L 0 F 1 d G 9 S Z W 1 v d m V k Q 2 9 s d W 1 u c z E u e z F I c k Z N L D R 9 J n F 1 b 3 Q 7 L C Z x d W 9 0 O 1 N l Y 3 R p b 2 4 x L z 9 k Y X R h c 2 V 0 P W F s b F x 1 M D A y N n B y Z X N l d E R h d G U 9 L T V E Y X l z N 0 R h e X N c d T A w M j Z k Y X R h R m 9 y b W F 0 P W N z d l x 1 M D A y N n N 0 Y X R p b 2 5 J Z H M 9 N D g x O D A x L D Q 4 M T k w N C w 0 O D I w L 0 F 1 d G 9 S Z W 1 v d m V k Q 2 9 s d W 1 u c z E u e 0 1 p b j F I c k Z N V G l t Z S w 1 f S Z x d W 9 0 O y w m c X V v d D t T Z W N 0 a W 9 u M S 8 / Z G F 0 Y X N l d D 1 h b G x c d T A w M j Z w c m V z Z X R E Y X R l P S 0 1 R G F 5 c z d E Y X l z X H U w M D I 2 Z G F 0 Y U Z v c m 1 h d D 1 j c 3 Z c d T A w M j Z z d G F 0 a W 9 u S W R z P T Q 4 M T g w M S w 0 O D E 5 M D Q s N D g y M C 9 B d X R v U m V t b 3 Z l Z E N v b H V t b n M x L n s x M E h y R k 0 s N n 0 m c X V v d D s s J n F 1 b 3 Q 7 U 2 V j d G l v b j E v P 2 R h d G F z Z X Q 9 Y W x s X H U w M D I 2 c H J l c 2 V 0 R G F 0 Z T 0 t N U R h e X M 3 R G F 5 c 1 x 1 M D A y N m R h d G F G b 3 J t Y X Q 9 Y 3 N 2 X H U w M D I 2 c 3 R h d G l v b k l k c z 0 0 O D E 4 M D E s N D g x O T A 0 L D Q 4 M j A v Q X V 0 b 1 J l b W 9 2 Z W R D b 2 x 1 b W 5 z M S 5 7 T W l u M T B I c k Z N V G l t Z S w 3 f S Z x d W 9 0 O y w m c X V v d D t T Z W N 0 a W 9 u M S 8 / Z G F 0 Y X N l d D 1 h b G x c d T A w M j Z w c m V z Z X R E Y X R l P S 0 1 R G F 5 c z d E Y X l z X H U w M D I 2 Z G F 0 Y U Z v c m 1 h d D 1 j c 3 Z c d T A w M j Z z d G F 0 a W 9 u S W R z P T Q 4 M T g w M S w 0 O D E 5 M D Q s N D g y M C 9 B d X R v U m V t b 3 Z l Z E N v b H V t b n M x L n s x M D B I c k Z N L D h 9 J n F 1 b 3 Q 7 L C Z x d W 9 0 O 1 N l Y 3 R p b 2 4 x L z 9 k Y X R h c 2 V 0 P W F s b F x 1 M D A y N n B y Z X N l d E R h d G U 9 L T V E Y X l z N 0 R h e X N c d T A w M j Z k Y X R h R m 9 y b W F 0 P W N z d l x 1 M D A y N n N 0 Y X R p b 2 5 J Z H M 9 N D g x O D A x L D Q 4 M T k w N C w 0 O D I w L 0 F 1 d G 9 S Z W 1 v d m V k Q 2 9 s d W 1 u c z E u e 0 1 p b j E w M E h y R k 1 U a W 1 l L D l 9 J n F 1 b 3 Q 7 L C Z x d W 9 0 O 1 N l Y 3 R p b 2 4 x L z 9 k Y X R h c 2 V 0 P W F s b F x 1 M D A y N n B y Z X N l d E R h d G U 9 L T V E Y X l z N 0 R h e X N c d T A w M j Z k Y X R h R m 9 y b W F 0 P W N z d l x 1 M D A y N n N 0 Y X R p b 2 5 J Z H M 9 N D g x O D A x L D Q 4 M T k w N C w 0 O D I w L 0 F 1 d G 9 S Z W 1 v d m V k Q 2 9 s d W 1 u c z E u e z E w M D B I c k Z N L D E w f S Z x d W 9 0 O y w m c X V v d D t T Z W N 0 a W 9 u M S 8 / Z G F 0 Y X N l d D 1 h b G x c d T A w M j Z w c m V z Z X R E Y X R l P S 0 1 R G F 5 c z d E Y X l z X H U w M D I 2 Z G F 0 Y U Z v c m 1 h d D 1 j c 3 Z c d T A w M j Z z d G F 0 a W 9 u S W R z P T Q 4 M T g w M S w 0 O D E 5 M D Q s N D g y M C 9 B d X R v U m V t b 3 Z l Z E N v b H V t b n M x L n t N a W 4 x M D A w S H J G T V R p b W U s M T F 9 J n F 1 b 3 Q 7 L C Z x d W 9 0 O 1 N l Y 3 R p b 2 4 x L z 9 k Y X R h c 2 V 0 P W F s b F x 1 M D A y N n B y Z X N l d E R h d G U 9 L T V E Y X l z N 0 R h e X N c d T A w M j Z k Y X R h R m 9 y b W F 0 P W N z d l x 1 M D A y N n N 0 Y X R p b 2 5 J Z H M 9 N D g x O D A x L D Q 4 M T k w N C w 0 O D I w L 0 F 1 d G 9 S Z W 1 v d m V k Q 2 9 s d W 1 u c z E u e 0 t C R E k s M T J 9 J n F 1 b 3 Q 7 L C Z x d W 9 0 O 1 N l Y 3 R p b 2 4 x L z 9 k Y X R h c 2 V 0 P W F s b F x 1 M D A y N n B y Z X N l d E R h d G U 9 L T V E Y X l z N 0 R h e X N c d T A w M j Z k Y X R h R m 9 y b W F 0 P W N z d l x 1 M D A y N n N 0 Y X R p b 2 5 J Z H M 9 N D g x O D A x L D Q 4 M T k w N C w 0 O D I w L 0 F 1 d G 9 S Z W 1 v d m V k Q 2 9 s d W 1 u c z E u e 0 d T S S w x M 3 0 m c X V v d D s s J n F 1 b 3 Q 7 U 2 V j d G l v b j E v P 2 R h d G F z Z X Q 9 Y W x s X H U w M D I 2 c H J l c 2 V 0 R G F 0 Z T 0 t N U R h e X M 3 R G F 5 c 1 x 1 M D A y N m R h d G F G b 3 J t Y X Q 9 Y 3 N 2 X H U w M D I 2 c 3 R h d G l v b k l k c z 0 0 O D E 4 M D E s N D g x O T A 0 L D Q 4 M j A v Q X V 0 b 1 J l b W 9 2 Z W R D b 2 x 1 b W 5 z M S 5 7 V 2 9 v Z H l G T S w x N H 0 m c X V v d D s s J n F 1 b 3 Q 7 U 2 V j d G l v b j E v P 2 R h d G F z Z X Q 9 Y W x s X H U w M D I 2 c H J l c 2 V 0 R G F 0 Z T 0 t N U R h e X M 3 R G F 5 c 1 x 1 M D A y N m R h d G F G b 3 J t Y X Q 9 Y 3 N 2 X H U w M D I 2 c 3 R h d G l v b k l k c z 0 0 O D E 4 M D E s N D g x O T A 0 L D Q 4 M j A v Q X V 0 b 1 J l b W 9 2 Z W R D b 2 x 1 b W 5 z M S 5 7 S G V y Y k Z N L D E 1 f S Z x d W 9 0 O y w m c X V v d D t T Z W N 0 a W 9 u M S 8 / Z G F 0 Y X N l d D 1 h b G x c d T A w M j Z w c m V z Z X R E Y X R l P S 0 1 R G F 5 c z d E Y X l z X H U w M D I 2 Z G F 0 Y U Z v c m 1 h d D 1 j c 3 Z c d T A w M j Z z d G F 0 a W 9 u S W R z P T Q 4 M T g w M S w 0 O D E 5 M D Q s N D g y M C 9 B d X R v U m V t b 3 Z l Z E N v b H V t b n M x L n t J Q y w x N n 0 m c X V v d D s s J n F 1 b 3 Q 7 U 2 V j d G l v b j E v P 2 R h d G F z Z X Q 9 Y W x s X H U w M D I 2 c H J l c 2 V 0 R G F 0 Z T 0 t N U R h e X M 3 R G F 5 c 1 x 1 M D A y N m R h d G F G b 3 J t Y X Q 9 Y 3 N 2 X H U w M D I 2 c 3 R h d G l v b k l k c z 0 0 O D E 4 M D E s N D g x O T A 0 L D Q 4 M j A v Q X V 0 b 1 J l b W 9 2 Z W R D b 2 x 1 b W 5 z M S 5 7 T W F 4 S U N U a W 1 l L D E 3 f S Z x d W 9 0 O y w m c X V v d D t T Z W N 0 a W 9 u M S 8 / Z G F 0 Y X N l d D 1 h b G x c d T A w M j Z w c m V z Z X R E Y X R l P S 0 1 R G F 5 c z d E Y X l z X H U w M D I 2 Z G F 0 Y U Z v c m 1 h d D 1 j c 3 Z c d T A w M j Z z d G F 0 a W 9 u S W R z P T Q 4 M T g w M S w 0 O D E 5 M D Q s N D g y M C 9 B d X R v U m V t b 3 Z l Z E N v b H V t b n M x L n t F U k M s M T h 9 J n F 1 b 3 Q 7 L C Z x d W 9 0 O 1 N l Y 3 R p b 2 4 x L z 9 k Y X R h c 2 V 0 P W F s b F x 1 M D A y N n B y Z X N l d E R h d G U 9 L T V E Y X l z N 0 R h e X N c d T A w M j Z k Y X R h R m 9 y b W F 0 P W N z d l x 1 M D A y N n N 0 Y X R p b 2 5 J Z H M 9 N D g x O D A x L D Q 4 M T k w N C w 0 O D I w L 0 F 1 d G 9 S Z W 1 v d m V k Q 2 9 s d W 1 u c z E u e 0 1 h e E V S Q 1 R p b W U s M T l 9 J n F 1 b 3 Q 7 L C Z x d W 9 0 O 1 N l Y 3 R p b 2 4 x L z 9 k Y X R h c 2 V 0 P W F s b F x 1 M D A y N n B y Z X N l d E R h d G U 9 L T V E Y X l z N 0 R h e X N c d T A w M j Z k Y X R h R m 9 y b W F 0 P W N z d l x 1 M D A y N n N 0 Y X R p b 2 5 J Z H M 9 N D g x O D A x L D Q 4 M T k w N C w 0 O D I w L 0 F 1 d G 9 S Z W 1 v d m V k Q 2 9 s d W 1 u c z E u e 1 N D L D I w f S Z x d W 9 0 O y w m c X V v d D t T Z W N 0 a W 9 u M S 8 / Z G F 0 Y X N l d D 1 h b G x c d T A w M j Z w c m V z Z X R E Y X R l P S 0 1 R G F 5 c z d E Y X l z X H U w M D I 2 Z G F 0 Y U Z v c m 1 h d D 1 j c 3 Z c d T A w M j Z z d G F 0 a W 9 u S W R z P T Q 4 M T g w M S w 0 O D E 5 M D Q s N D g y M C 9 B d X R v U m V t b 3 Z l Z E N v b H V t b n M x L n t N Y X h T Q 1 R p b W U s M j F 9 J n F 1 b 3 Q 7 L C Z x d W 9 0 O 1 N l Y 3 R p b 2 4 x L z 9 k Y X R h c 2 V 0 P W F s b F x 1 M D A y N n B y Z X N l d E R h d G U 9 L T V E Y X l z N 0 R h e X N c d T A w M j Z k Y X R h R m 9 y b W F 0 P W N z d l x 1 M D A y N n N 0 Y X R p b 2 5 J Z H M 9 N D g x O D A x L D Q 4 M T k w N C w 0 O D I w L 0 F 1 d G 9 S Z W 1 v d m V k Q 2 9 s d W 1 u c z E u e 0 J J L D I y f S Z x d W 9 0 O y w m c X V v d D t T Z W N 0 a W 9 u M S 8 / Z G F 0 Y X N l d D 1 h b G x c d T A w M j Z w c m V z Z X R E Y X R l P S 0 1 R G F 5 c z d E Y X l z X H U w M D I 2 Z G F 0 Y U Z v c m 1 h d D 1 j c 3 Z c d T A w M j Z z d G F 0 a W 9 u S W R z P T Q 4 M T g w M S w 0 O D E 5 M D Q s N D g y M C 9 B d X R v U m V t b 3 Z l Z E N v b H V t b n M x L n t N Y X h C S V R p b W U s M j N 9 J n F 1 b 3 Q 7 L C Z x d W 9 0 O 1 N l Y 3 R p b 2 4 x L z 9 k Y X R h c 2 V 0 P W F s b F x 1 M D A y N n B y Z X N l d E R h d G U 9 L T V E Y X l z N 0 R h e X N c d T A w M j Z k Y X R h R m 9 y b W F 0 P W N z d l x 1 M D A y N n N 0 Y X R p b 2 5 J Z H M 9 N D g x O D A x L D Q 4 M T k w N C w 0 O D I w L 0 F 1 d G 9 S Z W 1 v d m V k Q 2 9 s d W 1 u c z E u e 0 5 G R F J R Q U Z s Y W c s M j R 9 J n F 1 b 3 Q 7 X S w m c X V v d D t D b 2 x 1 b W 5 D b 3 V u d C Z x d W 9 0 O z o y N S w m c X V v d D t L Z X l D b 2 x 1 b W 5 O Y W 1 l c y Z x d W 9 0 O z p b X S w m c X V v d D t D b 2 x 1 b W 5 J Z G V u d G l 0 a W V z J n F 1 b 3 Q 7 O l s m c X V v d D t T Z W N 0 a W 9 u M S 8 / Z G F 0 Y X N l d D 1 h b G x c d T A w M j Z w c m V z Z X R E Y X R l P S 0 1 R G F 5 c z d E Y X l z X H U w M D I 2 Z G F 0 Y U Z v c m 1 h d D 1 j c 3 Z c d T A w M j Z z d G F 0 a W 9 u S W R z P T Q 4 M T g w M S w 0 O D E 5 M D Q s N D g y M C 9 B d X R v U m V t b 3 Z l Z E N v b H V t b n M x L n t T d G F 0 a W 9 u T m F t Z S w w f S Z x d W 9 0 O y w m c X V v d D t T Z W N 0 a W 9 u M S 8 / Z G F 0 Y X N l d D 1 h b G x c d T A w M j Z w c m V z Z X R E Y X R l P S 0 1 R G F 5 c z d E Y X l z X H U w M D I 2 Z G F 0 Y U Z v c m 1 h d D 1 j c 3 Z c d T A w M j Z z d G F 0 a W 9 u S W R z P T Q 4 M T g w M S w 0 O D E 5 M D Q s N D g y M C 9 B d X R v U m V t b 3 Z l Z E N v b H V t b n M x L n t P Y n N l c n Z h d G l v b l R p b W U s M X 0 m c X V v d D s s J n F 1 b 3 Q 7 U 2 V j d G l v b j E v P 2 R h d G F z Z X Q 9 Y W x s X H U w M D I 2 c H J l c 2 V 0 R G F 0 Z T 0 t N U R h e X M 3 R G F 5 c 1 x 1 M D A y N m R h d G F G b 3 J t Y X Q 9 Y 3 N 2 X H U w M D I 2 c 3 R h d G l v b k l k c z 0 0 O D E 4 M D E s N D g x O T A 0 L D Q 4 M j A v Q X V 0 b 1 J l b W 9 2 Z W R D b 2 x 1 b W 5 z M S 5 7 T k Z E U l R 5 c G U s M n 0 m c X V v d D s s J n F 1 b 3 Q 7 U 2 V j d G l v b j E v P 2 R h d G F z Z X Q 9 Y W x s X H U w M D I 2 c H J l c 2 V 0 R G F 0 Z T 0 t N U R h e X M 3 R G F 5 c 1 x 1 M D A y N m R h d G F G b 3 J t Y X Q 9 Y 3 N 2 X H U w M D I 2 c 3 R h d G l v b k l k c z 0 0 O D E 4 M D E s N D g x O T A 0 L D Q 4 M j A v Q X V 0 b 1 J l b W 9 2 Z W R D b 2 x 1 b W 5 z M S 5 7 R n V l b E 1 v Z G V s L D N 9 J n F 1 b 3 Q 7 L C Z x d W 9 0 O 1 N l Y 3 R p b 2 4 x L z 9 k Y X R h c 2 V 0 P W F s b F x 1 M D A y N n B y Z X N l d E R h d G U 9 L T V E Y X l z N 0 R h e X N c d T A w M j Z k Y X R h R m 9 y b W F 0 P W N z d l x 1 M D A y N n N 0 Y X R p b 2 5 J Z H M 9 N D g x O D A x L D Q 4 M T k w N C w 0 O D I w L 0 F 1 d G 9 S Z W 1 v d m V k Q 2 9 s d W 1 u c z E u e z F I c k Z N L D R 9 J n F 1 b 3 Q 7 L C Z x d W 9 0 O 1 N l Y 3 R p b 2 4 x L z 9 k Y X R h c 2 V 0 P W F s b F x 1 M D A y N n B y Z X N l d E R h d G U 9 L T V E Y X l z N 0 R h e X N c d T A w M j Z k Y X R h R m 9 y b W F 0 P W N z d l x 1 M D A y N n N 0 Y X R p b 2 5 J Z H M 9 N D g x O D A x L D Q 4 M T k w N C w 0 O D I w L 0 F 1 d G 9 S Z W 1 v d m V k Q 2 9 s d W 1 u c z E u e 0 1 p b j F I c k Z N V G l t Z S w 1 f S Z x d W 9 0 O y w m c X V v d D t T Z W N 0 a W 9 u M S 8 / Z G F 0 Y X N l d D 1 h b G x c d T A w M j Z w c m V z Z X R E Y X R l P S 0 1 R G F 5 c z d E Y X l z X H U w M D I 2 Z G F 0 Y U Z v c m 1 h d D 1 j c 3 Z c d T A w M j Z z d G F 0 a W 9 u S W R z P T Q 4 M T g w M S w 0 O D E 5 M D Q s N D g y M C 9 B d X R v U m V t b 3 Z l Z E N v b H V t b n M x L n s x M E h y R k 0 s N n 0 m c X V v d D s s J n F 1 b 3 Q 7 U 2 V j d G l v b j E v P 2 R h d G F z Z X Q 9 Y W x s X H U w M D I 2 c H J l c 2 V 0 R G F 0 Z T 0 t N U R h e X M 3 R G F 5 c 1 x 1 M D A y N m R h d G F G b 3 J t Y X Q 9 Y 3 N 2 X H U w M D I 2 c 3 R h d G l v b k l k c z 0 0 O D E 4 M D E s N D g x O T A 0 L D Q 4 M j A v Q X V 0 b 1 J l b W 9 2 Z W R D b 2 x 1 b W 5 z M S 5 7 T W l u M T B I c k Z N V G l t Z S w 3 f S Z x d W 9 0 O y w m c X V v d D t T Z W N 0 a W 9 u M S 8 / Z G F 0 Y X N l d D 1 h b G x c d T A w M j Z w c m V z Z X R E Y X R l P S 0 1 R G F 5 c z d E Y X l z X H U w M D I 2 Z G F 0 Y U Z v c m 1 h d D 1 j c 3 Z c d T A w M j Z z d G F 0 a W 9 u S W R z P T Q 4 M T g w M S w 0 O D E 5 M D Q s N D g y M C 9 B d X R v U m V t b 3 Z l Z E N v b H V t b n M x L n s x M D B I c k Z N L D h 9 J n F 1 b 3 Q 7 L C Z x d W 9 0 O 1 N l Y 3 R p b 2 4 x L z 9 k Y X R h c 2 V 0 P W F s b F x 1 M D A y N n B y Z X N l d E R h d G U 9 L T V E Y X l z N 0 R h e X N c d T A w M j Z k Y X R h R m 9 y b W F 0 P W N z d l x 1 M D A y N n N 0 Y X R p b 2 5 J Z H M 9 N D g x O D A x L D Q 4 M T k w N C w 0 O D I w L 0 F 1 d G 9 S Z W 1 v d m V k Q 2 9 s d W 1 u c z E u e 0 1 p b j E w M E h y R k 1 U a W 1 l L D l 9 J n F 1 b 3 Q 7 L C Z x d W 9 0 O 1 N l Y 3 R p b 2 4 x L z 9 k Y X R h c 2 V 0 P W F s b F x 1 M D A y N n B y Z X N l d E R h d G U 9 L T V E Y X l z N 0 R h e X N c d T A w M j Z k Y X R h R m 9 y b W F 0 P W N z d l x 1 M D A y N n N 0 Y X R p b 2 5 J Z H M 9 N D g x O D A x L D Q 4 M T k w N C w 0 O D I w L 0 F 1 d G 9 S Z W 1 v d m V k Q 2 9 s d W 1 u c z E u e z E w M D B I c k Z N L D E w f S Z x d W 9 0 O y w m c X V v d D t T Z W N 0 a W 9 u M S 8 / Z G F 0 Y X N l d D 1 h b G x c d T A w M j Z w c m V z Z X R E Y X R l P S 0 1 R G F 5 c z d E Y X l z X H U w M D I 2 Z G F 0 Y U Z v c m 1 h d D 1 j c 3 Z c d T A w M j Z z d G F 0 a W 9 u S W R z P T Q 4 M T g w M S w 0 O D E 5 M D Q s N D g y M C 9 B d X R v U m V t b 3 Z l Z E N v b H V t b n M x L n t N a W 4 x M D A w S H J G T V R p b W U s M T F 9 J n F 1 b 3 Q 7 L C Z x d W 9 0 O 1 N l Y 3 R p b 2 4 x L z 9 k Y X R h c 2 V 0 P W F s b F x 1 M D A y N n B y Z X N l d E R h d G U 9 L T V E Y X l z N 0 R h e X N c d T A w M j Z k Y X R h R m 9 y b W F 0 P W N z d l x 1 M D A y N n N 0 Y X R p b 2 5 J Z H M 9 N D g x O D A x L D Q 4 M T k w N C w 0 O D I w L 0 F 1 d G 9 S Z W 1 v d m V k Q 2 9 s d W 1 u c z E u e 0 t C R E k s M T J 9 J n F 1 b 3 Q 7 L C Z x d W 9 0 O 1 N l Y 3 R p b 2 4 x L z 9 k Y X R h c 2 V 0 P W F s b F x 1 M D A y N n B y Z X N l d E R h d G U 9 L T V E Y X l z N 0 R h e X N c d T A w M j Z k Y X R h R m 9 y b W F 0 P W N z d l x 1 M D A y N n N 0 Y X R p b 2 5 J Z H M 9 N D g x O D A x L D Q 4 M T k w N C w 0 O D I w L 0 F 1 d G 9 S Z W 1 v d m V k Q 2 9 s d W 1 u c z E u e 0 d T S S w x M 3 0 m c X V v d D s s J n F 1 b 3 Q 7 U 2 V j d G l v b j E v P 2 R h d G F z Z X Q 9 Y W x s X H U w M D I 2 c H J l c 2 V 0 R G F 0 Z T 0 t N U R h e X M 3 R G F 5 c 1 x 1 M D A y N m R h d G F G b 3 J t Y X Q 9 Y 3 N 2 X H U w M D I 2 c 3 R h d G l v b k l k c z 0 0 O D E 4 M D E s N D g x O T A 0 L D Q 4 M j A v Q X V 0 b 1 J l b W 9 2 Z W R D b 2 x 1 b W 5 z M S 5 7 V 2 9 v Z H l G T S w x N H 0 m c X V v d D s s J n F 1 b 3 Q 7 U 2 V j d G l v b j E v P 2 R h d G F z Z X Q 9 Y W x s X H U w M D I 2 c H J l c 2 V 0 R G F 0 Z T 0 t N U R h e X M 3 R G F 5 c 1 x 1 M D A y N m R h d G F G b 3 J t Y X Q 9 Y 3 N 2 X H U w M D I 2 c 3 R h d G l v b k l k c z 0 0 O D E 4 M D E s N D g x O T A 0 L D Q 4 M j A v Q X V 0 b 1 J l b W 9 2 Z W R D b 2 x 1 b W 5 z M S 5 7 S G V y Y k Z N L D E 1 f S Z x d W 9 0 O y w m c X V v d D t T Z W N 0 a W 9 u M S 8 / Z G F 0 Y X N l d D 1 h b G x c d T A w M j Z w c m V z Z X R E Y X R l P S 0 1 R G F 5 c z d E Y X l z X H U w M D I 2 Z G F 0 Y U Z v c m 1 h d D 1 j c 3 Z c d T A w M j Z z d G F 0 a W 9 u S W R z P T Q 4 M T g w M S w 0 O D E 5 M D Q s N D g y M C 9 B d X R v U m V t b 3 Z l Z E N v b H V t b n M x L n t J Q y w x N n 0 m c X V v d D s s J n F 1 b 3 Q 7 U 2 V j d G l v b j E v P 2 R h d G F z Z X Q 9 Y W x s X H U w M D I 2 c H J l c 2 V 0 R G F 0 Z T 0 t N U R h e X M 3 R G F 5 c 1 x 1 M D A y N m R h d G F G b 3 J t Y X Q 9 Y 3 N 2 X H U w M D I 2 c 3 R h d G l v b k l k c z 0 0 O D E 4 M D E s N D g x O T A 0 L D Q 4 M j A v Q X V 0 b 1 J l b W 9 2 Z W R D b 2 x 1 b W 5 z M S 5 7 T W F 4 S U N U a W 1 l L D E 3 f S Z x d W 9 0 O y w m c X V v d D t T Z W N 0 a W 9 u M S 8 / Z G F 0 Y X N l d D 1 h b G x c d T A w M j Z w c m V z Z X R E Y X R l P S 0 1 R G F 5 c z d E Y X l z X H U w M D I 2 Z G F 0 Y U Z v c m 1 h d D 1 j c 3 Z c d T A w M j Z z d G F 0 a W 9 u S W R z P T Q 4 M T g w M S w 0 O D E 5 M D Q s N D g y M C 9 B d X R v U m V t b 3 Z l Z E N v b H V t b n M x L n t F U k M s M T h 9 J n F 1 b 3 Q 7 L C Z x d W 9 0 O 1 N l Y 3 R p b 2 4 x L z 9 k Y X R h c 2 V 0 P W F s b F x 1 M D A y N n B y Z X N l d E R h d G U 9 L T V E Y X l z N 0 R h e X N c d T A w M j Z k Y X R h R m 9 y b W F 0 P W N z d l x 1 M D A y N n N 0 Y X R p b 2 5 J Z H M 9 N D g x O D A x L D Q 4 M T k w N C w 0 O D I w L 0 F 1 d G 9 S Z W 1 v d m V k Q 2 9 s d W 1 u c z E u e 0 1 h e E V S Q 1 R p b W U s M T l 9 J n F 1 b 3 Q 7 L C Z x d W 9 0 O 1 N l Y 3 R p b 2 4 x L z 9 k Y X R h c 2 V 0 P W F s b F x 1 M D A y N n B y Z X N l d E R h d G U 9 L T V E Y X l z N 0 R h e X N c d T A w M j Z k Y X R h R m 9 y b W F 0 P W N z d l x 1 M D A y N n N 0 Y X R p b 2 5 J Z H M 9 N D g x O D A x L D Q 4 M T k w N C w 0 O D I w L 0 F 1 d G 9 S Z W 1 v d m V k Q 2 9 s d W 1 u c z E u e 1 N D L D I w f S Z x d W 9 0 O y w m c X V v d D t T Z W N 0 a W 9 u M S 8 / Z G F 0 Y X N l d D 1 h b G x c d T A w M j Z w c m V z Z X R E Y X R l P S 0 1 R G F 5 c z d E Y X l z X H U w M D I 2 Z G F 0 Y U Z v c m 1 h d D 1 j c 3 Z c d T A w M j Z z d G F 0 a W 9 u S W R z P T Q 4 M T g w M S w 0 O D E 5 M D Q s N D g y M C 9 B d X R v U m V t b 3 Z l Z E N v b H V t b n M x L n t N Y X h T Q 1 R p b W U s M j F 9 J n F 1 b 3 Q 7 L C Z x d W 9 0 O 1 N l Y 3 R p b 2 4 x L z 9 k Y X R h c 2 V 0 P W F s b F x 1 M D A y N n B y Z X N l d E R h d G U 9 L T V E Y X l z N 0 R h e X N c d T A w M j Z k Y X R h R m 9 y b W F 0 P W N z d l x 1 M D A y N n N 0 Y X R p b 2 5 J Z H M 9 N D g x O D A x L D Q 4 M T k w N C w 0 O D I w L 0 F 1 d G 9 S Z W 1 v d m V k Q 2 9 s d W 1 u c z E u e 0 J J L D I y f S Z x d W 9 0 O y w m c X V v d D t T Z W N 0 a W 9 u M S 8 / Z G F 0 Y X N l d D 1 h b G x c d T A w M j Z w c m V z Z X R E Y X R l P S 0 1 R G F 5 c z d E Y X l z X H U w M D I 2 Z G F 0 Y U Z v c m 1 h d D 1 j c 3 Z c d T A w M j Z z d G F 0 a W 9 u S W R z P T Q 4 M T g w M S w 0 O D E 5 M D Q s N D g y M C 9 B d X R v U m V t b 3 Z l Z E N v b H V t b n M x L n t N Y X h C S V R p b W U s M j N 9 J n F 1 b 3 Q 7 L C Z x d W 9 0 O 1 N l Y 3 R p b 2 4 x L z 9 k Y X R h c 2 V 0 P W F s b F x 1 M D A y N n B y Z X N l d E R h d G U 9 L T V E Y X l z N 0 R h e X N c d T A w M j Z k Y X R h R m 9 y b W F 0 P W N z d l x 1 M D A y N n N 0 Y X R p b 2 5 J Z H M 9 N D g x O D A x L D Q 4 M T k w N C w 0 O D I w L 0 F 1 d G 9 S Z W 1 v d m V k Q 2 9 s d W 1 u c z E u e 0 5 G R F J R Q U Z s Y W c s M j R 9 J n F 1 b 3 Q 7 X S w m c X V v d D t S Z W x h d G l v b n N o a X B J b m Z v J n F 1 b 3 Q 7 O l t d f S I g L z 4 8 R W 5 0 c n k g V H l w Z T 0 i Q W R k Z W R U b 0 R h d G F N b 2 R l b C I g V m F s d W U 9 I m w w I i A v P j w v U 3 R h Y m x l R W 5 0 c m l l c z 4 8 L 0 l 0 Z W 0 + P E l 0 Z W 0 + P E l 0 Z W 1 M b 2 N h d G l v b j 4 8 S X R l b V R 5 c G U + R m 9 y b X V s Y T w v S X R l b V R 5 c G U + P E l 0 Z W 1 Q Y X R o P l N l Y 3 R p b 2 4 x L y U z R m R h d G F z Z X Q l M 0 R h b G w l M j Z w c m V z Z X R E Y X R l J T N E L T V E Y X l z N 0 R h e X M l M j Z k Y X R h R m 9 y b W F 0 J T N E Y 3 N 2 J T I 2 c 3 R h d G l v b k l k c y U z R D Q 4 M T A w M y U y Q z Q 4 M D U w M S U y Q z Q 4 M D U 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Z D U w M j c 3 M D Q t N m E y M y 0 0 N 2 I 4 L T g 0 Y j Q t N W Q 4 O T F k N m F h N W V l I i A v P j x F b n R y e S B U e X B l P S J S Z X N 1 b H R U e X B l I i B W Y W x 1 Z T 0 i c 1 R h Y m x l I i A v P j x F b n R y e S B U e X B l P S J G a W x s T 2 J q Z W N 0 V H l w Z S I g V m F s d W U 9 I n N U Y W J s Z S I g L z 4 8 R W 5 0 c n k g V H l w Z T 0 i T m F t Z V V w Z G F 0 Z W R B Z n R l c k Z p b G w i I F Z h b H V l P S J s M C I g L z 4 8 R W 5 0 c n k g V H l w Z T 0 i R m l s b F R h c m d l d C I g V m F s d W U 9 I n N f P 2 R h d G F z Z X R f Y W x s X 3 B y Z X N l d E R h d G V f X z V E Y X l z N 0 R h e X N f Z G F 0 Y U Z v c m 1 h d F 9 j c 3 Z f c 3 R h d G l v b k l k c 1 8 0 O D E w M D N f N D g w N T A x X z Q 4 M D U i I C 8 + P E V u d H J 5 I F R 5 c G U 9 I k Z p b G x M Y X N 0 V X B k Y X R l Z C I g V m F s d W U 9 I m Q y M D I 2 L T A 2 L T A y V D E z O j I 0 O j E z L j g 1 M D Y 4 O D h a I i A v P j x F b n R y e S B U e X B l P S J G a W x s R X J y b 3 J D b 3 V u d C I g V m F s d W U 9 I m w w I i A v P j x F b n R y e S B U e X B l P S J G a W x s Q 2 9 s d W 1 u V H l w Z X M i I F Z h b H V l P S J z Q m d r R 0 J n V U R C U U 1 G Q X d V R E F 3 T U R B d 1 V E Q l F N R k F 3 V U R B d z 0 9 I i A v P j x F b n R y e S B U e X B l P S J G a W x s Q 2 9 s d W 1 u T m F t Z X M i I F Z h b H V l P S J z W y Z x d W 9 0 O 1 N 0 Y X R p b 2 5 O Y W 1 l J n F 1 b 3 Q 7 L C Z x d W 9 0 O 0 9 i c 2 V y d m F 0 a W 9 u V G l t Z S Z x d W 9 0 O y w m c X V v d D t O R k R S V H l w Z S Z x d W 9 0 O y w m c X V v d D t G d W V s T W 9 k Z W w m c X V v d D s s J n F 1 b 3 Q 7 M U h y R k 0 m c X V v d D s s J n F 1 b 3 Q 7 T W l u M U h y R k 1 U a W 1 l J n F 1 b 3 Q 7 L C Z x d W 9 0 O z E w S H J G T S Z x d W 9 0 O y w m c X V v d D t N a W 4 x M E h y R k 1 U a W 1 l J n F 1 b 3 Q 7 L C Z x d W 9 0 O z E w M E h y R k 0 m c X V v d D s s J n F 1 b 3 Q 7 T W l u M T A w S H J G T V R p b W U m c X V v d D s s J n F 1 b 3 Q 7 M T A w M E h y R k 0 m c X V v d D s s J n F 1 b 3 Q 7 T W l u M T A w M E h y R k 1 U a W 1 l J n F 1 b 3 Q 7 L C Z x d W 9 0 O 0 t C R E k m c X V v d D s s J n F 1 b 3 Q 7 R 1 N J J n F 1 b 3 Q 7 L C Z x d W 9 0 O 1 d v b 2 R 5 R k 0 m c X V v d D s s J n F 1 b 3 Q 7 S G V y Y k Z N J n F 1 b 3 Q 7 L C Z x d W 9 0 O 0 l D J n F 1 b 3 Q 7 L C Z x d W 9 0 O 0 1 h e E l D V G l t Z S Z x d W 9 0 O y w m c X V v d D t F U k M m c X V v d D s s J n F 1 b 3 Q 7 T W F 4 R V J D V G l t Z S Z x d W 9 0 O y w m c X V v d D t T Q y Z x d W 9 0 O y w m c X V v d D t N Y X h T Q 1 R p b W U m c X V v d D s s J n F 1 b 3 Q 7 Q k k m c X V v d D s s J n F 1 b 3 Q 7 T W F 4 Q k l U a W 1 l J n F 1 b 3 Q 7 L C Z x d W 9 0 O 0 5 G R F J R Q U Z s Y W c m c X V v d D t d I i A v P j x F b n R y e S B U e X B l P S J G a W x s U 3 R h d H V z I i B W Y W x 1 Z T 0 i c 0 N v b X B s Z X R l I i A v P j x F b n R y e S B U e X B l P S J G a W x s R X J y b 3 J D b 2 R l I i B W Y W x 1 Z T 0 i c 1 V u a 2 5 v d 2 4 i I C 8 + P E V u d H J 5 I F R 5 c G U 9 I k Z p b G x D b 3 V u d C I g V m F s d W U 9 I m w 0 O C I g L z 4 8 R W 5 0 c n k g V H l w Z T 0 i U m V s Y X R p b 2 5 z a G l w S W 5 m b 0 N v b n R h a W 5 l c i I g V m F s d W U 9 I n N 7 J n F 1 b 3 Q 7 Y 2 9 s d W 1 u Q 2 9 1 b n Q m c X V v d D s 6 M j U s J n F 1 b 3 Q 7 a 2 V 5 Q 2 9 s d W 1 u T m F t Z X M m c X V v d D s 6 W 1 0 s J n F 1 b 3 Q 7 c X V l c n l S Z W x h d G l v b n N o a X B z J n F 1 b 3 Q 7 O l t d L C Z x d W 9 0 O 2 N v b H V t b k l k Z W 5 0 a X R p Z X M m c X V v d D s 6 W y Z x d W 9 0 O 1 N l Y 3 R p b 2 4 x L z 9 k Y X R h c 2 V 0 P W F s b F x 1 M D A y N n B y Z X N l d E R h d G U 9 L T V E Y X l z N 0 R h e X N c d T A w M j Z k Y X R h R m 9 y b W F 0 P W N z d l x 1 M D A y N n N 0 Y X R p b 2 5 J Z H M 9 N D g x M D A z L D Q 4 M D U w M S w 0 O D A 1 L 0 F 1 d G 9 S Z W 1 v d m V k Q 2 9 s d W 1 u c z E u e 1 N 0 Y X R p b 2 5 O Y W 1 l L D B 9 J n F 1 b 3 Q 7 L C Z x d W 9 0 O 1 N l Y 3 R p b 2 4 x L z 9 k Y X R h c 2 V 0 P W F s b F x 1 M D A y N n B y Z X N l d E R h d G U 9 L T V E Y X l z N 0 R h e X N c d T A w M j Z k Y X R h R m 9 y b W F 0 P W N z d l x 1 M D A y N n N 0 Y X R p b 2 5 J Z H M 9 N D g x M D A z L D Q 4 M D U w M S w 0 O D A 1 L 0 F 1 d G 9 S Z W 1 v d m V k Q 2 9 s d W 1 u c z E u e 0 9 i c 2 V y d m F 0 a W 9 u V G l t Z S w x f S Z x d W 9 0 O y w m c X V v d D t T Z W N 0 a W 9 u M S 8 / Z G F 0 Y X N l d D 1 h b G x c d T A w M j Z w c m V z Z X R E Y X R l P S 0 1 R G F 5 c z d E Y X l z X H U w M D I 2 Z G F 0 Y U Z v c m 1 h d D 1 j c 3 Z c d T A w M j Z z d G F 0 a W 9 u S W R z P T Q 4 M T A w M y w 0 O D A 1 M D E s N D g w N S 9 B d X R v U m V t b 3 Z l Z E N v b H V t b n M x L n t O R k R S V H l w Z S w y f S Z x d W 9 0 O y w m c X V v d D t T Z W N 0 a W 9 u M S 8 / Z G F 0 Y X N l d D 1 h b G x c d T A w M j Z w c m V z Z X R E Y X R l P S 0 1 R G F 5 c z d E Y X l z X H U w M D I 2 Z G F 0 Y U Z v c m 1 h d D 1 j c 3 Z c d T A w M j Z z d G F 0 a W 9 u S W R z P T Q 4 M T A w M y w 0 O D A 1 M D E s N D g w N S 9 B d X R v U m V t b 3 Z l Z E N v b H V t b n M x L n t G d W V s T W 9 k Z W w s M 3 0 m c X V v d D s s J n F 1 b 3 Q 7 U 2 V j d G l v b j E v P 2 R h d G F z Z X Q 9 Y W x s X H U w M D I 2 c H J l c 2 V 0 R G F 0 Z T 0 t N U R h e X M 3 R G F 5 c 1 x 1 M D A y N m R h d G F G b 3 J t Y X Q 9 Y 3 N 2 X H U w M D I 2 c 3 R h d G l v b k l k c z 0 0 O D E w M D M s N D g w N T A x L D Q 4 M D U v Q X V 0 b 1 J l b W 9 2 Z W R D b 2 x 1 b W 5 z M S 5 7 M U h y R k 0 s N H 0 m c X V v d D s s J n F 1 b 3 Q 7 U 2 V j d G l v b j E v P 2 R h d G F z Z X Q 9 Y W x s X H U w M D I 2 c H J l c 2 V 0 R G F 0 Z T 0 t N U R h e X M 3 R G F 5 c 1 x 1 M D A y N m R h d G F G b 3 J t Y X Q 9 Y 3 N 2 X H U w M D I 2 c 3 R h d G l v b k l k c z 0 0 O D E w M D M s N D g w N T A x L D Q 4 M D U v Q X V 0 b 1 J l b W 9 2 Z W R D b 2 x 1 b W 5 z M S 5 7 T W l u M U h y R k 1 U a W 1 l L D V 9 J n F 1 b 3 Q 7 L C Z x d W 9 0 O 1 N l Y 3 R p b 2 4 x L z 9 k Y X R h c 2 V 0 P W F s b F x 1 M D A y N n B y Z X N l d E R h d G U 9 L T V E Y X l z N 0 R h e X N c d T A w M j Z k Y X R h R m 9 y b W F 0 P W N z d l x 1 M D A y N n N 0 Y X R p b 2 5 J Z H M 9 N D g x M D A z L D Q 4 M D U w M S w 0 O D A 1 L 0 F 1 d G 9 S Z W 1 v d m V k Q 2 9 s d W 1 u c z E u e z E w S H J G T S w 2 f S Z x d W 9 0 O y w m c X V v d D t T Z W N 0 a W 9 u M S 8 / Z G F 0 Y X N l d D 1 h b G x c d T A w M j Z w c m V z Z X R E Y X R l P S 0 1 R G F 5 c z d E Y X l z X H U w M D I 2 Z G F 0 Y U Z v c m 1 h d D 1 j c 3 Z c d T A w M j Z z d G F 0 a W 9 u S W R z P T Q 4 M T A w M y w 0 O D A 1 M D E s N D g w N S 9 B d X R v U m V t b 3 Z l Z E N v b H V t b n M x L n t N a W 4 x M E h y R k 1 U a W 1 l L D d 9 J n F 1 b 3 Q 7 L C Z x d W 9 0 O 1 N l Y 3 R p b 2 4 x L z 9 k Y X R h c 2 V 0 P W F s b F x 1 M D A y N n B y Z X N l d E R h d G U 9 L T V E Y X l z N 0 R h e X N c d T A w M j Z k Y X R h R m 9 y b W F 0 P W N z d l x 1 M D A y N n N 0 Y X R p b 2 5 J Z H M 9 N D g x M D A z L D Q 4 M D U w M S w 0 O D A 1 L 0 F 1 d G 9 S Z W 1 v d m V k Q 2 9 s d W 1 u c z E u e z E w M E h y R k 0 s O H 0 m c X V v d D s s J n F 1 b 3 Q 7 U 2 V j d G l v b j E v P 2 R h d G F z Z X Q 9 Y W x s X H U w M D I 2 c H J l c 2 V 0 R G F 0 Z T 0 t N U R h e X M 3 R G F 5 c 1 x 1 M D A y N m R h d G F G b 3 J t Y X Q 9 Y 3 N 2 X H U w M D I 2 c 3 R h d G l v b k l k c z 0 0 O D E w M D M s N D g w N T A x L D Q 4 M D U v Q X V 0 b 1 J l b W 9 2 Z W R D b 2 x 1 b W 5 z M S 5 7 T W l u M T A w S H J G T V R p b W U s O X 0 m c X V v d D s s J n F 1 b 3 Q 7 U 2 V j d G l v b j E v P 2 R h d G F z Z X Q 9 Y W x s X H U w M D I 2 c H J l c 2 V 0 R G F 0 Z T 0 t N U R h e X M 3 R G F 5 c 1 x 1 M D A y N m R h d G F G b 3 J t Y X Q 9 Y 3 N 2 X H U w M D I 2 c 3 R h d G l v b k l k c z 0 0 O D E w M D M s N D g w N T A x L D Q 4 M D U v Q X V 0 b 1 J l b W 9 2 Z W R D b 2 x 1 b W 5 z M S 5 7 M T A w M E h y R k 0 s M T B 9 J n F 1 b 3 Q 7 L C Z x d W 9 0 O 1 N l Y 3 R p b 2 4 x L z 9 k Y X R h c 2 V 0 P W F s b F x 1 M D A y N n B y Z X N l d E R h d G U 9 L T V E Y X l z N 0 R h e X N c d T A w M j Z k Y X R h R m 9 y b W F 0 P W N z d l x 1 M D A y N n N 0 Y X R p b 2 5 J Z H M 9 N D g x M D A z L D Q 4 M D U w M S w 0 O D A 1 L 0 F 1 d G 9 S Z W 1 v d m V k Q 2 9 s d W 1 u c z E u e 0 1 p b j E w M D B I c k Z N V G l t Z S w x M X 0 m c X V v d D s s J n F 1 b 3 Q 7 U 2 V j d G l v b j E v P 2 R h d G F z Z X Q 9 Y W x s X H U w M D I 2 c H J l c 2 V 0 R G F 0 Z T 0 t N U R h e X M 3 R G F 5 c 1 x 1 M D A y N m R h d G F G b 3 J t Y X Q 9 Y 3 N 2 X H U w M D I 2 c 3 R h d G l v b k l k c z 0 0 O D E w M D M s N D g w N T A x L D Q 4 M D U v Q X V 0 b 1 J l b W 9 2 Z W R D b 2 x 1 b W 5 z M S 5 7 S 0 J E S S w x M n 0 m c X V v d D s s J n F 1 b 3 Q 7 U 2 V j d G l v b j E v P 2 R h d G F z Z X Q 9 Y W x s X H U w M D I 2 c H J l c 2 V 0 R G F 0 Z T 0 t N U R h e X M 3 R G F 5 c 1 x 1 M D A y N m R h d G F G b 3 J t Y X Q 9 Y 3 N 2 X H U w M D I 2 c 3 R h d G l v b k l k c z 0 0 O D E w M D M s N D g w N T A x L D Q 4 M D U v Q X V 0 b 1 J l b W 9 2 Z W R D b 2 x 1 b W 5 z M S 5 7 R 1 N J L D E z f S Z x d W 9 0 O y w m c X V v d D t T Z W N 0 a W 9 u M S 8 / Z G F 0 Y X N l d D 1 h b G x c d T A w M j Z w c m V z Z X R E Y X R l P S 0 1 R G F 5 c z d E Y X l z X H U w M D I 2 Z G F 0 Y U Z v c m 1 h d D 1 j c 3 Z c d T A w M j Z z d G F 0 a W 9 u S W R z P T Q 4 M T A w M y w 0 O D A 1 M D E s N D g w N S 9 B d X R v U m V t b 3 Z l Z E N v b H V t b n M x L n t X b 2 9 k e U Z N L D E 0 f S Z x d W 9 0 O y w m c X V v d D t T Z W N 0 a W 9 u M S 8 / Z G F 0 Y X N l d D 1 h b G x c d T A w M j Z w c m V z Z X R E Y X R l P S 0 1 R G F 5 c z d E Y X l z X H U w M D I 2 Z G F 0 Y U Z v c m 1 h d D 1 j c 3 Z c d T A w M j Z z d G F 0 a W 9 u S W R z P T Q 4 M T A w M y w 0 O D A 1 M D E s N D g w N S 9 B d X R v U m V t b 3 Z l Z E N v b H V t b n M x L n t I Z X J i R k 0 s M T V 9 J n F 1 b 3 Q 7 L C Z x d W 9 0 O 1 N l Y 3 R p b 2 4 x L z 9 k Y X R h c 2 V 0 P W F s b F x 1 M D A y N n B y Z X N l d E R h d G U 9 L T V E Y X l z N 0 R h e X N c d T A w M j Z k Y X R h R m 9 y b W F 0 P W N z d l x 1 M D A y N n N 0 Y X R p b 2 5 J Z H M 9 N D g x M D A z L D Q 4 M D U w M S w 0 O D A 1 L 0 F 1 d G 9 S Z W 1 v d m V k Q 2 9 s d W 1 u c z E u e 0 l D L D E 2 f S Z x d W 9 0 O y w m c X V v d D t T Z W N 0 a W 9 u M S 8 / Z G F 0 Y X N l d D 1 h b G x c d T A w M j Z w c m V z Z X R E Y X R l P S 0 1 R G F 5 c z d E Y X l z X H U w M D I 2 Z G F 0 Y U Z v c m 1 h d D 1 j c 3 Z c d T A w M j Z z d G F 0 a W 9 u S W R z P T Q 4 M T A w M y w 0 O D A 1 M D E s N D g w N S 9 B d X R v U m V t b 3 Z l Z E N v b H V t b n M x L n t N Y X h J Q 1 R p b W U s M T d 9 J n F 1 b 3 Q 7 L C Z x d W 9 0 O 1 N l Y 3 R p b 2 4 x L z 9 k Y X R h c 2 V 0 P W F s b F x 1 M D A y N n B y Z X N l d E R h d G U 9 L T V E Y X l z N 0 R h e X N c d T A w M j Z k Y X R h R m 9 y b W F 0 P W N z d l x 1 M D A y N n N 0 Y X R p b 2 5 J Z H M 9 N D g x M D A z L D Q 4 M D U w M S w 0 O D A 1 L 0 F 1 d G 9 S Z W 1 v d m V k Q 2 9 s d W 1 u c z E u e 0 V S Q y w x O H 0 m c X V v d D s s J n F 1 b 3 Q 7 U 2 V j d G l v b j E v P 2 R h d G F z Z X Q 9 Y W x s X H U w M D I 2 c H J l c 2 V 0 R G F 0 Z T 0 t N U R h e X M 3 R G F 5 c 1 x 1 M D A y N m R h d G F G b 3 J t Y X Q 9 Y 3 N 2 X H U w M D I 2 c 3 R h d G l v b k l k c z 0 0 O D E w M D M s N D g w N T A x L D Q 4 M D U v Q X V 0 b 1 J l b W 9 2 Z W R D b 2 x 1 b W 5 z M S 5 7 T W F 4 R V J D V G l t Z S w x O X 0 m c X V v d D s s J n F 1 b 3 Q 7 U 2 V j d G l v b j E v P 2 R h d G F z Z X Q 9 Y W x s X H U w M D I 2 c H J l c 2 V 0 R G F 0 Z T 0 t N U R h e X M 3 R G F 5 c 1 x 1 M D A y N m R h d G F G b 3 J t Y X Q 9 Y 3 N 2 X H U w M D I 2 c 3 R h d G l v b k l k c z 0 0 O D E w M D M s N D g w N T A x L D Q 4 M D U v Q X V 0 b 1 J l b W 9 2 Z W R D b 2 x 1 b W 5 z M S 5 7 U 0 M s M j B 9 J n F 1 b 3 Q 7 L C Z x d W 9 0 O 1 N l Y 3 R p b 2 4 x L z 9 k Y X R h c 2 V 0 P W F s b F x 1 M D A y N n B y Z X N l d E R h d G U 9 L T V E Y X l z N 0 R h e X N c d T A w M j Z k Y X R h R m 9 y b W F 0 P W N z d l x 1 M D A y N n N 0 Y X R p b 2 5 J Z H M 9 N D g x M D A z L D Q 4 M D U w M S w 0 O D A 1 L 0 F 1 d G 9 S Z W 1 v d m V k Q 2 9 s d W 1 u c z E u e 0 1 h e F N D V G l t Z S w y M X 0 m c X V v d D s s J n F 1 b 3 Q 7 U 2 V j d G l v b j E v P 2 R h d G F z Z X Q 9 Y W x s X H U w M D I 2 c H J l c 2 V 0 R G F 0 Z T 0 t N U R h e X M 3 R G F 5 c 1 x 1 M D A y N m R h d G F G b 3 J t Y X Q 9 Y 3 N 2 X H U w M D I 2 c 3 R h d G l v b k l k c z 0 0 O D E w M D M s N D g w N T A x L D Q 4 M D U v Q X V 0 b 1 J l b W 9 2 Z W R D b 2 x 1 b W 5 z M S 5 7 Q k k s M j J 9 J n F 1 b 3 Q 7 L C Z x d W 9 0 O 1 N l Y 3 R p b 2 4 x L z 9 k Y X R h c 2 V 0 P W F s b F x 1 M D A y N n B y Z X N l d E R h d G U 9 L T V E Y X l z N 0 R h e X N c d T A w M j Z k Y X R h R m 9 y b W F 0 P W N z d l x 1 M D A y N n N 0 Y X R p b 2 5 J Z H M 9 N D g x M D A z L D Q 4 M D U w M S w 0 O D A 1 L 0 F 1 d G 9 S Z W 1 v d m V k Q 2 9 s d W 1 u c z E u e 0 1 h e E J J V G l t Z S w y M 3 0 m c X V v d D s s J n F 1 b 3 Q 7 U 2 V j d G l v b j E v P 2 R h d G F z Z X Q 9 Y W x s X H U w M D I 2 c H J l c 2 V 0 R G F 0 Z T 0 t N U R h e X M 3 R G F 5 c 1 x 1 M D A y N m R h d G F G b 3 J t Y X Q 9 Y 3 N 2 X H U w M D I 2 c 3 R h d G l v b k l k c z 0 0 O D E w M D M s N D g w N T A x L D Q 4 M D U v Q X V 0 b 1 J l b W 9 2 Z W R D b 2 x 1 b W 5 z M S 5 7 T k Z E U l F B R m x h Z y w y N H 0 m c X V v d D t d L C Z x d W 9 0 O 0 N v b H V t b k N v d W 5 0 J n F 1 b 3 Q 7 O j I 1 L C Z x d W 9 0 O 0 t l e U N v b H V t b k 5 h b W V z J n F 1 b 3 Q 7 O l t d L C Z x d W 9 0 O 0 N v b H V t b k l k Z W 5 0 a X R p Z X M m c X V v d D s 6 W y Z x d W 9 0 O 1 N l Y 3 R p b 2 4 x L z 9 k Y X R h c 2 V 0 P W F s b F x 1 M D A y N n B y Z X N l d E R h d G U 9 L T V E Y X l z N 0 R h e X N c d T A w M j Z k Y X R h R m 9 y b W F 0 P W N z d l x 1 M D A y N n N 0 Y X R p b 2 5 J Z H M 9 N D g x M D A z L D Q 4 M D U w M S w 0 O D A 1 L 0 F 1 d G 9 S Z W 1 v d m V k Q 2 9 s d W 1 u c z E u e 1 N 0 Y X R p b 2 5 O Y W 1 l L D B 9 J n F 1 b 3 Q 7 L C Z x d W 9 0 O 1 N l Y 3 R p b 2 4 x L z 9 k Y X R h c 2 V 0 P W F s b F x 1 M D A y N n B y Z X N l d E R h d G U 9 L T V E Y X l z N 0 R h e X N c d T A w M j Z k Y X R h R m 9 y b W F 0 P W N z d l x 1 M D A y N n N 0 Y X R p b 2 5 J Z H M 9 N D g x M D A z L D Q 4 M D U w M S w 0 O D A 1 L 0 F 1 d G 9 S Z W 1 v d m V k Q 2 9 s d W 1 u c z E u e 0 9 i c 2 V y d m F 0 a W 9 u V G l t Z S w x f S Z x d W 9 0 O y w m c X V v d D t T Z W N 0 a W 9 u M S 8 / Z G F 0 Y X N l d D 1 h b G x c d T A w M j Z w c m V z Z X R E Y X R l P S 0 1 R G F 5 c z d E Y X l z X H U w M D I 2 Z G F 0 Y U Z v c m 1 h d D 1 j c 3 Z c d T A w M j Z z d G F 0 a W 9 u S W R z P T Q 4 M T A w M y w 0 O D A 1 M D E s N D g w N S 9 B d X R v U m V t b 3 Z l Z E N v b H V t b n M x L n t O R k R S V H l w Z S w y f S Z x d W 9 0 O y w m c X V v d D t T Z W N 0 a W 9 u M S 8 / Z G F 0 Y X N l d D 1 h b G x c d T A w M j Z w c m V z Z X R E Y X R l P S 0 1 R G F 5 c z d E Y X l z X H U w M D I 2 Z G F 0 Y U Z v c m 1 h d D 1 j c 3 Z c d T A w M j Z z d G F 0 a W 9 u S W R z P T Q 4 M T A w M y w 0 O D A 1 M D E s N D g w N S 9 B d X R v U m V t b 3 Z l Z E N v b H V t b n M x L n t G d W V s T W 9 k Z W w s M 3 0 m c X V v d D s s J n F 1 b 3 Q 7 U 2 V j d G l v b j E v P 2 R h d G F z Z X Q 9 Y W x s X H U w M D I 2 c H J l c 2 V 0 R G F 0 Z T 0 t N U R h e X M 3 R G F 5 c 1 x 1 M D A y N m R h d G F G b 3 J t Y X Q 9 Y 3 N 2 X H U w M D I 2 c 3 R h d G l v b k l k c z 0 0 O D E w M D M s N D g w N T A x L D Q 4 M D U v Q X V 0 b 1 J l b W 9 2 Z W R D b 2 x 1 b W 5 z M S 5 7 M U h y R k 0 s N H 0 m c X V v d D s s J n F 1 b 3 Q 7 U 2 V j d G l v b j E v P 2 R h d G F z Z X Q 9 Y W x s X H U w M D I 2 c H J l c 2 V 0 R G F 0 Z T 0 t N U R h e X M 3 R G F 5 c 1 x 1 M D A y N m R h d G F G b 3 J t Y X Q 9 Y 3 N 2 X H U w M D I 2 c 3 R h d G l v b k l k c z 0 0 O D E w M D M s N D g w N T A x L D Q 4 M D U v Q X V 0 b 1 J l b W 9 2 Z W R D b 2 x 1 b W 5 z M S 5 7 T W l u M U h y R k 1 U a W 1 l L D V 9 J n F 1 b 3 Q 7 L C Z x d W 9 0 O 1 N l Y 3 R p b 2 4 x L z 9 k Y X R h c 2 V 0 P W F s b F x 1 M D A y N n B y Z X N l d E R h d G U 9 L T V E Y X l z N 0 R h e X N c d T A w M j Z k Y X R h R m 9 y b W F 0 P W N z d l x 1 M D A y N n N 0 Y X R p b 2 5 J Z H M 9 N D g x M D A z L D Q 4 M D U w M S w 0 O D A 1 L 0 F 1 d G 9 S Z W 1 v d m V k Q 2 9 s d W 1 u c z E u e z E w S H J G T S w 2 f S Z x d W 9 0 O y w m c X V v d D t T Z W N 0 a W 9 u M S 8 / Z G F 0 Y X N l d D 1 h b G x c d T A w M j Z w c m V z Z X R E Y X R l P S 0 1 R G F 5 c z d E Y X l z X H U w M D I 2 Z G F 0 Y U Z v c m 1 h d D 1 j c 3 Z c d T A w M j Z z d G F 0 a W 9 u S W R z P T Q 4 M T A w M y w 0 O D A 1 M D E s N D g w N S 9 B d X R v U m V t b 3 Z l Z E N v b H V t b n M x L n t N a W 4 x M E h y R k 1 U a W 1 l L D d 9 J n F 1 b 3 Q 7 L C Z x d W 9 0 O 1 N l Y 3 R p b 2 4 x L z 9 k Y X R h c 2 V 0 P W F s b F x 1 M D A y N n B y Z X N l d E R h d G U 9 L T V E Y X l z N 0 R h e X N c d T A w M j Z k Y X R h R m 9 y b W F 0 P W N z d l x 1 M D A y N n N 0 Y X R p b 2 5 J Z H M 9 N D g x M D A z L D Q 4 M D U w M S w 0 O D A 1 L 0 F 1 d G 9 S Z W 1 v d m V k Q 2 9 s d W 1 u c z E u e z E w M E h y R k 0 s O H 0 m c X V v d D s s J n F 1 b 3 Q 7 U 2 V j d G l v b j E v P 2 R h d G F z Z X Q 9 Y W x s X H U w M D I 2 c H J l c 2 V 0 R G F 0 Z T 0 t N U R h e X M 3 R G F 5 c 1 x 1 M D A y N m R h d G F G b 3 J t Y X Q 9 Y 3 N 2 X H U w M D I 2 c 3 R h d G l v b k l k c z 0 0 O D E w M D M s N D g w N T A x L D Q 4 M D U v Q X V 0 b 1 J l b W 9 2 Z W R D b 2 x 1 b W 5 z M S 5 7 T W l u M T A w S H J G T V R p b W U s O X 0 m c X V v d D s s J n F 1 b 3 Q 7 U 2 V j d G l v b j E v P 2 R h d G F z Z X Q 9 Y W x s X H U w M D I 2 c H J l c 2 V 0 R G F 0 Z T 0 t N U R h e X M 3 R G F 5 c 1 x 1 M D A y N m R h d G F G b 3 J t Y X Q 9 Y 3 N 2 X H U w M D I 2 c 3 R h d G l v b k l k c z 0 0 O D E w M D M s N D g w N T A x L D Q 4 M D U v Q X V 0 b 1 J l b W 9 2 Z W R D b 2 x 1 b W 5 z M S 5 7 M T A w M E h y R k 0 s M T B 9 J n F 1 b 3 Q 7 L C Z x d W 9 0 O 1 N l Y 3 R p b 2 4 x L z 9 k Y X R h c 2 V 0 P W F s b F x 1 M D A y N n B y Z X N l d E R h d G U 9 L T V E Y X l z N 0 R h e X N c d T A w M j Z k Y X R h R m 9 y b W F 0 P W N z d l x 1 M D A y N n N 0 Y X R p b 2 5 J Z H M 9 N D g x M D A z L D Q 4 M D U w M S w 0 O D A 1 L 0 F 1 d G 9 S Z W 1 v d m V k Q 2 9 s d W 1 u c z E u e 0 1 p b j E w M D B I c k Z N V G l t Z S w x M X 0 m c X V v d D s s J n F 1 b 3 Q 7 U 2 V j d G l v b j E v P 2 R h d G F z Z X Q 9 Y W x s X H U w M D I 2 c H J l c 2 V 0 R G F 0 Z T 0 t N U R h e X M 3 R G F 5 c 1 x 1 M D A y N m R h d G F G b 3 J t Y X Q 9 Y 3 N 2 X H U w M D I 2 c 3 R h d G l v b k l k c z 0 0 O D E w M D M s N D g w N T A x L D Q 4 M D U v Q X V 0 b 1 J l b W 9 2 Z W R D b 2 x 1 b W 5 z M S 5 7 S 0 J E S S w x M n 0 m c X V v d D s s J n F 1 b 3 Q 7 U 2 V j d G l v b j E v P 2 R h d G F z Z X Q 9 Y W x s X H U w M D I 2 c H J l c 2 V 0 R G F 0 Z T 0 t N U R h e X M 3 R G F 5 c 1 x 1 M D A y N m R h d G F G b 3 J t Y X Q 9 Y 3 N 2 X H U w M D I 2 c 3 R h d G l v b k l k c z 0 0 O D E w M D M s N D g w N T A x L D Q 4 M D U v Q X V 0 b 1 J l b W 9 2 Z W R D b 2 x 1 b W 5 z M S 5 7 R 1 N J L D E z f S Z x d W 9 0 O y w m c X V v d D t T Z W N 0 a W 9 u M S 8 / Z G F 0 Y X N l d D 1 h b G x c d T A w M j Z w c m V z Z X R E Y X R l P S 0 1 R G F 5 c z d E Y X l z X H U w M D I 2 Z G F 0 Y U Z v c m 1 h d D 1 j c 3 Z c d T A w M j Z z d G F 0 a W 9 u S W R z P T Q 4 M T A w M y w 0 O D A 1 M D E s N D g w N S 9 B d X R v U m V t b 3 Z l Z E N v b H V t b n M x L n t X b 2 9 k e U Z N L D E 0 f S Z x d W 9 0 O y w m c X V v d D t T Z W N 0 a W 9 u M S 8 / Z G F 0 Y X N l d D 1 h b G x c d T A w M j Z w c m V z Z X R E Y X R l P S 0 1 R G F 5 c z d E Y X l z X H U w M D I 2 Z G F 0 Y U Z v c m 1 h d D 1 j c 3 Z c d T A w M j Z z d G F 0 a W 9 u S W R z P T Q 4 M T A w M y w 0 O D A 1 M D E s N D g w N S 9 B d X R v U m V t b 3 Z l Z E N v b H V t b n M x L n t I Z X J i R k 0 s M T V 9 J n F 1 b 3 Q 7 L C Z x d W 9 0 O 1 N l Y 3 R p b 2 4 x L z 9 k Y X R h c 2 V 0 P W F s b F x 1 M D A y N n B y Z X N l d E R h d G U 9 L T V E Y X l z N 0 R h e X N c d T A w M j Z k Y X R h R m 9 y b W F 0 P W N z d l x 1 M D A y N n N 0 Y X R p b 2 5 J Z H M 9 N D g x M D A z L D Q 4 M D U w M S w 0 O D A 1 L 0 F 1 d G 9 S Z W 1 v d m V k Q 2 9 s d W 1 u c z E u e 0 l D L D E 2 f S Z x d W 9 0 O y w m c X V v d D t T Z W N 0 a W 9 u M S 8 / Z G F 0 Y X N l d D 1 h b G x c d T A w M j Z w c m V z Z X R E Y X R l P S 0 1 R G F 5 c z d E Y X l z X H U w M D I 2 Z G F 0 Y U Z v c m 1 h d D 1 j c 3 Z c d T A w M j Z z d G F 0 a W 9 u S W R z P T Q 4 M T A w M y w 0 O D A 1 M D E s N D g w N S 9 B d X R v U m V t b 3 Z l Z E N v b H V t b n M x L n t N Y X h J Q 1 R p b W U s M T d 9 J n F 1 b 3 Q 7 L C Z x d W 9 0 O 1 N l Y 3 R p b 2 4 x L z 9 k Y X R h c 2 V 0 P W F s b F x 1 M D A y N n B y Z X N l d E R h d G U 9 L T V E Y X l z N 0 R h e X N c d T A w M j Z k Y X R h R m 9 y b W F 0 P W N z d l x 1 M D A y N n N 0 Y X R p b 2 5 J Z H M 9 N D g x M D A z L D Q 4 M D U w M S w 0 O D A 1 L 0 F 1 d G 9 S Z W 1 v d m V k Q 2 9 s d W 1 u c z E u e 0 V S Q y w x O H 0 m c X V v d D s s J n F 1 b 3 Q 7 U 2 V j d G l v b j E v P 2 R h d G F z Z X Q 9 Y W x s X H U w M D I 2 c H J l c 2 V 0 R G F 0 Z T 0 t N U R h e X M 3 R G F 5 c 1 x 1 M D A y N m R h d G F G b 3 J t Y X Q 9 Y 3 N 2 X H U w M D I 2 c 3 R h d G l v b k l k c z 0 0 O D E w M D M s N D g w N T A x L D Q 4 M D U v Q X V 0 b 1 J l b W 9 2 Z W R D b 2 x 1 b W 5 z M S 5 7 T W F 4 R V J D V G l t Z S w x O X 0 m c X V v d D s s J n F 1 b 3 Q 7 U 2 V j d G l v b j E v P 2 R h d G F z Z X Q 9 Y W x s X H U w M D I 2 c H J l c 2 V 0 R G F 0 Z T 0 t N U R h e X M 3 R G F 5 c 1 x 1 M D A y N m R h d G F G b 3 J t Y X Q 9 Y 3 N 2 X H U w M D I 2 c 3 R h d G l v b k l k c z 0 0 O D E w M D M s N D g w N T A x L D Q 4 M D U v Q X V 0 b 1 J l b W 9 2 Z W R D b 2 x 1 b W 5 z M S 5 7 U 0 M s M j B 9 J n F 1 b 3 Q 7 L C Z x d W 9 0 O 1 N l Y 3 R p b 2 4 x L z 9 k Y X R h c 2 V 0 P W F s b F x 1 M D A y N n B y Z X N l d E R h d G U 9 L T V E Y X l z N 0 R h e X N c d T A w M j Z k Y X R h R m 9 y b W F 0 P W N z d l x 1 M D A y N n N 0 Y X R p b 2 5 J Z H M 9 N D g x M D A z L D Q 4 M D U w M S w 0 O D A 1 L 0 F 1 d G 9 S Z W 1 v d m V k Q 2 9 s d W 1 u c z E u e 0 1 h e F N D V G l t Z S w y M X 0 m c X V v d D s s J n F 1 b 3 Q 7 U 2 V j d G l v b j E v P 2 R h d G F z Z X Q 9 Y W x s X H U w M D I 2 c H J l c 2 V 0 R G F 0 Z T 0 t N U R h e X M 3 R G F 5 c 1 x 1 M D A y N m R h d G F G b 3 J t Y X Q 9 Y 3 N 2 X H U w M D I 2 c 3 R h d G l v b k l k c z 0 0 O D E w M D M s N D g w N T A x L D Q 4 M D U v Q X V 0 b 1 J l b W 9 2 Z W R D b 2 x 1 b W 5 z M S 5 7 Q k k s M j J 9 J n F 1 b 3 Q 7 L C Z x d W 9 0 O 1 N l Y 3 R p b 2 4 x L z 9 k Y X R h c 2 V 0 P W F s b F x 1 M D A y N n B y Z X N l d E R h d G U 9 L T V E Y X l z N 0 R h e X N c d T A w M j Z k Y X R h R m 9 y b W F 0 P W N z d l x 1 M D A y N n N 0 Y X R p b 2 5 J Z H M 9 N D g x M D A z L D Q 4 M D U w M S w 0 O D A 1 L 0 F 1 d G 9 S Z W 1 v d m V k Q 2 9 s d W 1 u c z E u e 0 1 h e E J J V G l t Z S w y M 3 0 m c X V v d D s s J n F 1 b 3 Q 7 U 2 V j d G l v b j E v P 2 R h d G F z Z X Q 9 Y W x s X H U w M D I 2 c H J l c 2 V 0 R G F 0 Z T 0 t N U R h e X M 3 R G F 5 c 1 x 1 M D A y N m R h d G F G b 3 J t Y X Q 9 Y 3 N 2 X H U w M D I 2 c 3 R h d G l v b k l k c z 0 0 O D E w M D M s N D g w N T A x L D Q 4 M D U v Q X V 0 b 1 J l b W 9 2 Z W R D b 2 x 1 b W 5 z M S 5 7 T k Z E U l F B R m x h Z y w y N H 0 m c X V v d D t d L C Z x d W 9 0 O 1 J l b G F 0 a W 9 u c 2 h p c E l u Z m 8 m c X V v d D s 6 W 1 1 9 I i A v P j x F b n R y e S B U e X B l P S J B Z G R l Z F R v R G F 0 Y U 1 v Z G V s I i B W Y W x 1 Z T 0 i b D A i I C 8 + P C 9 T d G F i b G V F b n R y a W V z P j w v S X R l b T 4 8 S X R l b T 4 8 S X R l b U x v Y 2 F 0 a W 9 u P j x J d G V t V H l w Z T 5 G b 3 J t d W x h P C 9 J d G V t V H l w Z T 4 8 S X R l b V B h d G g + U 2 V j d G l v b j E v J T N G Z G F 0 Y X N l d C U z R G F s b C U y N n B y Z X N l d E R h d G U l M 0 Q t N U R h e X M 3 R G F 5 c y U y N m R h d G F G b 3 J t Y X Q l M 0 R j c 3 Y l M j Z z d G F 0 a W 9 u S W R z J T N E N D g y M T A y J T J D N D g x N T A 0 J T J D N D g w N T 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N k M z A 5 M m Q y Z S 0 2 M D I 1 L T Q 5 N T I t Y m V i Z C 1 j N 2 Q 0 N W M 1 O D N i Z T c i I C 8 + P E V u d H J 5 I F R 5 c G U 9 I l J l c 3 V s d F R 5 c G U i I F Z h b H V l P S J z V G F i b G U i I C 8 + P E V u d H J 5 I F R 5 c G U 9 I k Z p b G x P Y m p l Y 3 R U e X B l I i B W Y W x 1 Z T 0 i c 1 R h Y m x l I i A v P j x F b n R y e S B U e X B l P S J O Y W 1 l V X B k Y X R l Z E F m d G V y R m l s b C I g V m F s d W U 9 I m w w I i A v P j x F b n R y e S B U e X B l P S J G a W x s V G F y Z 2 V 0 I i B W Y W x 1 Z T 0 i c 1 8 / Z G F 0 Y X N l d F 9 h b G x f c H J l c 2 V 0 R G F 0 Z V 9 f N U R h e X M 3 R G F 5 c 1 9 k Y X R h R m 9 y b W F 0 X 2 N z d l 9 z d G F 0 a W 9 u S W R z X z Q 4 M j E w M l 8 0 O D E 1 M D R f N D g w N S I g L z 4 8 R W 5 0 c n k g V H l w Z T 0 i R m l s b E x h c 3 R V c G R h d G V k I i B W Y W x 1 Z T 0 i Z D I w M j Y t M D Y t M D J U M T M 6 M j Q 6 M T M u O D M 5 M D Y 5 M V o i I C 8 + P E V u d H J 5 I F R 5 c G U 9 I k Z p b G x F c n J v c k N v d W 5 0 I i B W Y W x 1 Z T 0 i b D A i I C 8 + P E V u d H J 5 I F R 5 c G U 9 I k Z p b G x D b 2 x 1 b W 5 U e X B l c y I g V m F s d W U 9 I n N C Z 2 t H Q m d V R E J R T U Z B d 1 V E Q X d N R E F 3 V U R C U U 1 G Q X d V R E F 3 P T 0 i I C 8 + P E V u d H J 5 I F R 5 c G U 9 I k Z p b G x D b 2 x 1 b W 5 O Y W 1 l c y I g V m F s d W U 9 I n N b J n F 1 b 3 Q 7 U 3 R h d G l v b k 5 h b W U m c X V v d D s s J n F 1 b 3 Q 7 T 2 J z Z X J 2 Y X R p b 2 5 U a W 1 l J n F 1 b 3 Q 7 L C Z x d W 9 0 O 0 5 G R F J U e X B l J n F 1 b 3 Q 7 L C Z x d W 9 0 O 0 Z 1 Z W x N b 2 R l b C Z x d W 9 0 O y w m c X V v d D s x S H J G T S Z x d W 9 0 O y w m c X V v d D t N a W 4 x S H J G T V R p b W U m c X V v d D s s J n F 1 b 3 Q 7 M T B I c k Z N J n F 1 b 3 Q 7 L C Z x d W 9 0 O 0 1 p b j E w S H J G T V R p b W U m c X V v d D s s J n F 1 b 3 Q 7 M T A w S H J G T S Z x d W 9 0 O y w m c X V v d D t N a W 4 x M D B I c k Z N V G l t Z S Z x d W 9 0 O y w m c X V v d D s x M D A w S H J G T S Z x d W 9 0 O y w m c X V v d D t N a W 4 x M D A w S H J G T V R p b W U m c X V v d D s s J n F 1 b 3 Q 7 S 0 J E S S Z x d W 9 0 O y w m c X V v d D t H U 0 k m c X V v d D s s J n F 1 b 3 Q 7 V 2 9 v Z H l G T S Z x d W 9 0 O y w m c X V v d D t I Z X J i R k 0 m c X V v d D s s J n F 1 b 3 Q 7 S U M m c X V v d D s s J n F 1 b 3 Q 7 T W F 4 S U N U a W 1 l J n F 1 b 3 Q 7 L C Z x d W 9 0 O 0 V S Q y Z x d W 9 0 O y w m c X V v d D t N Y X h F U k N U a W 1 l J n F 1 b 3 Q 7 L C Z x d W 9 0 O 1 N D J n F 1 b 3 Q 7 L C Z x d W 9 0 O 0 1 h e F N D V G l t Z S Z x d W 9 0 O y w m c X V v d D t C S S Z x d W 9 0 O y w m c X V v d D t N Y X h C S V R p b W U m c X V v d D s s J n F 1 b 3 Q 7 T k Z E U l F B R m x h Z y Z x d W 9 0 O 1 0 i I C 8 + P E V u d H J 5 I F R 5 c G U 9 I k Z p b G x T d G F 0 d X M i I F Z h b H V l P S J z Q 2 9 t c G x l d G U i I C 8 + P E V u d H J 5 I F R 5 c G U 9 I k Z p b G x F c n J v c k N v Z G U i I F Z h b H V l P S J z V W 5 r b m 9 3 b i I g L z 4 8 R W 5 0 c n k g V H l w Z T 0 i R m l s b E N v d W 5 0 I i B W Y W x 1 Z T 0 i b D M 2 I i A v P j x F b n R y e S B U e X B l P S J S Z W x h d G l v b n N o a X B J b m Z v Q 2 9 u d G F p b m V y I i B W Y W x 1 Z T 0 i c 3 s m c X V v d D t j b 2 x 1 b W 5 D b 3 V u d C Z x d W 9 0 O z o y N S w m c X V v d D t r Z X l D b 2 x 1 b W 5 O Y W 1 l c y Z x d W 9 0 O z p b X S w m c X V v d D t x d W V y e V J l b G F 0 a W 9 u c 2 h p c H M m c X V v d D s 6 W 1 0 s J n F 1 b 3 Q 7 Y 2 9 s d W 1 u S W R l b n R p d G l l c y Z x d W 9 0 O z p b J n F 1 b 3 Q 7 U 2 V j d G l v b j E v P 2 R h d G F z Z X Q 9 Y W x s X H U w M D I 2 c H J l c 2 V 0 R G F 0 Z T 0 t N U R h e X M 3 R G F 5 c 1 x 1 M D A y N m R h d G F G b 3 J t Y X Q 9 Y 3 N 2 X H U w M D I 2 c 3 R h d G l v b k l k c z 0 0 O D I x M D I s N D g x N T A 0 L D Q 4 M D U v Q X V 0 b 1 J l b W 9 2 Z W R D b 2 x 1 b W 5 z M S 5 7 U 3 R h d G l v b k 5 h b W U s M H 0 m c X V v d D s s J n F 1 b 3 Q 7 U 2 V j d G l v b j E v P 2 R h d G F z Z X Q 9 Y W x s X H U w M D I 2 c H J l c 2 V 0 R G F 0 Z T 0 t N U R h e X M 3 R G F 5 c 1 x 1 M D A y N m R h d G F G b 3 J t Y X Q 9 Y 3 N 2 X H U w M D I 2 c 3 R h d G l v b k l k c z 0 0 O D I x M D I s N D g x N T A 0 L D Q 4 M D U v Q X V 0 b 1 J l b W 9 2 Z W R D b 2 x 1 b W 5 z M S 5 7 T 2 J z Z X J 2 Y X R p b 2 5 U a W 1 l L D F 9 J n F 1 b 3 Q 7 L C Z x d W 9 0 O 1 N l Y 3 R p b 2 4 x L z 9 k Y X R h c 2 V 0 P W F s b F x 1 M D A y N n B y Z X N l d E R h d G U 9 L T V E Y X l z N 0 R h e X N c d T A w M j Z k Y X R h R m 9 y b W F 0 P W N z d l x 1 M D A y N n N 0 Y X R p b 2 5 J Z H M 9 N D g y M T A y L D Q 4 M T U w N C w 0 O D A 1 L 0 F 1 d G 9 S Z W 1 v d m V k Q 2 9 s d W 1 u c z E u e 0 5 G R F J U e X B l L D J 9 J n F 1 b 3 Q 7 L C Z x d W 9 0 O 1 N l Y 3 R p b 2 4 x L z 9 k Y X R h c 2 V 0 P W F s b F x 1 M D A y N n B y Z X N l d E R h d G U 9 L T V E Y X l z N 0 R h e X N c d T A w M j Z k Y X R h R m 9 y b W F 0 P W N z d l x 1 M D A y N n N 0 Y X R p b 2 5 J Z H M 9 N D g y M T A y L D Q 4 M T U w N C w 0 O D A 1 L 0 F 1 d G 9 S Z W 1 v d m V k Q 2 9 s d W 1 u c z E u e 0 Z 1 Z W x N b 2 R l b C w z f S Z x d W 9 0 O y w m c X V v d D t T Z W N 0 a W 9 u M S 8 / Z G F 0 Y X N l d D 1 h b G x c d T A w M j Z w c m V z Z X R E Y X R l P S 0 1 R G F 5 c z d E Y X l z X H U w M D I 2 Z G F 0 Y U Z v c m 1 h d D 1 j c 3 Z c d T A w M j Z z d G F 0 a W 9 u S W R z P T Q 4 M j E w M i w 0 O D E 1 M D Q s N D g w N S 9 B d X R v U m V t b 3 Z l Z E N v b H V t b n M x L n s x S H J G T S w 0 f S Z x d W 9 0 O y w m c X V v d D t T Z W N 0 a W 9 u M S 8 / Z G F 0 Y X N l d D 1 h b G x c d T A w M j Z w c m V z Z X R E Y X R l P S 0 1 R G F 5 c z d E Y X l z X H U w M D I 2 Z G F 0 Y U Z v c m 1 h d D 1 j c 3 Z c d T A w M j Z z d G F 0 a W 9 u S W R z P T Q 4 M j E w M i w 0 O D E 1 M D Q s N D g w N S 9 B d X R v U m V t b 3 Z l Z E N v b H V t b n M x L n t N a W 4 x S H J G T V R p b W U s N X 0 m c X V v d D s s J n F 1 b 3 Q 7 U 2 V j d G l v b j E v P 2 R h d G F z Z X Q 9 Y W x s X H U w M D I 2 c H J l c 2 V 0 R G F 0 Z T 0 t N U R h e X M 3 R G F 5 c 1 x 1 M D A y N m R h d G F G b 3 J t Y X Q 9 Y 3 N 2 X H U w M D I 2 c 3 R h d G l v b k l k c z 0 0 O D I x M D I s N D g x N T A 0 L D Q 4 M D U v Q X V 0 b 1 J l b W 9 2 Z W R D b 2 x 1 b W 5 z M S 5 7 M T B I c k Z N L D Z 9 J n F 1 b 3 Q 7 L C Z x d W 9 0 O 1 N l Y 3 R p b 2 4 x L z 9 k Y X R h c 2 V 0 P W F s b F x 1 M D A y N n B y Z X N l d E R h d G U 9 L T V E Y X l z N 0 R h e X N c d T A w M j Z k Y X R h R m 9 y b W F 0 P W N z d l x 1 M D A y N n N 0 Y X R p b 2 5 J Z H M 9 N D g y M T A y L D Q 4 M T U w N C w 0 O D A 1 L 0 F 1 d G 9 S Z W 1 v d m V k Q 2 9 s d W 1 u c z E u e 0 1 p b j E w S H J G T V R p b W U s N 3 0 m c X V v d D s s J n F 1 b 3 Q 7 U 2 V j d G l v b j E v P 2 R h d G F z Z X Q 9 Y W x s X H U w M D I 2 c H J l c 2 V 0 R G F 0 Z T 0 t N U R h e X M 3 R G F 5 c 1 x 1 M D A y N m R h d G F G b 3 J t Y X Q 9 Y 3 N 2 X H U w M D I 2 c 3 R h d G l v b k l k c z 0 0 O D I x M D I s N D g x N T A 0 L D Q 4 M D U v Q X V 0 b 1 J l b W 9 2 Z W R D b 2 x 1 b W 5 z M S 5 7 M T A w S H J G T S w 4 f S Z x d W 9 0 O y w m c X V v d D t T Z W N 0 a W 9 u M S 8 / Z G F 0 Y X N l d D 1 h b G x c d T A w M j Z w c m V z Z X R E Y X R l P S 0 1 R G F 5 c z d E Y X l z X H U w M D I 2 Z G F 0 Y U Z v c m 1 h d D 1 j c 3 Z c d T A w M j Z z d G F 0 a W 9 u S W R z P T Q 4 M j E w M i w 0 O D E 1 M D Q s N D g w N S 9 B d X R v U m V t b 3 Z l Z E N v b H V t b n M x L n t N a W 4 x M D B I c k Z N V G l t Z S w 5 f S Z x d W 9 0 O y w m c X V v d D t T Z W N 0 a W 9 u M S 8 / Z G F 0 Y X N l d D 1 h b G x c d T A w M j Z w c m V z Z X R E Y X R l P S 0 1 R G F 5 c z d E Y X l z X H U w M D I 2 Z G F 0 Y U Z v c m 1 h d D 1 j c 3 Z c d T A w M j Z z d G F 0 a W 9 u S W R z P T Q 4 M j E w M i w 0 O D E 1 M D Q s N D g w N S 9 B d X R v U m V t b 3 Z l Z E N v b H V t b n M x L n s x M D A w S H J G T S w x M H 0 m c X V v d D s s J n F 1 b 3 Q 7 U 2 V j d G l v b j E v P 2 R h d G F z Z X Q 9 Y W x s X H U w M D I 2 c H J l c 2 V 0 R G F 0 Z T 0 t N U R h e X M 3 R G F 5 c 1 x 1 M D A y N m R h d G F G b 3 J t Y X Q 9 Y 3 N 2 X H U w M D I 2 c 3 R h d G l v b k l k c z 0 0 O D I x M D I s N D g x N T A 0 L D Q 4 M D U v Q X V 0 b 1 J l b W 9 2 Z W R D b 2 x 1 b W 5 z M S 5 7 T W l u M T A w M E h y R k 1 U a W 1 l L D E x f S Z x d W 9 0 O y w m c X V v d D t T Z W N 0 a W 9 u M S 8 / Z G F 0 Y X N l d D 1 h b G x c d T A w M j Z w c m V z Z X R E Y X R l P S 0 1 R G F 5 c z d E Y X l z X H U w M D I 2 Z G F 0 Y U Z v c m 1 h d D 1 j c 3 Z c d T A w M j Z z d G F 0 a W 9 u S W R z P T Q 4 M j E w M i w 0 O D E 1 M D Q s N D g w N S 9 B d X R v U m V t b 3 Z l Z E N v b H V t b n M x L n t L Q k R J L D E y f S Z x d W 9 0 O y w m c X V v d D t T Z W N 0 a W 9 u M S 8 / Z G F 0 Y X N l d D 1 h b G x c d T A w M j Z w c m V z Z X R E Y X R l P S 0 1 R G F 5 c z d E Y X l z X H U w M D I 2 Z G F 0 Y U Z v c m 1 h d D 1 j c 3 Z c d T A w M j Z z d G F 0 a W 9 u S W R z P T Q 4 M j E w M i w 0 O D E 1 M D Q s N D g w N S 9 B d X R v U m V t b 3 Z l Z E N v b H V t b n M x L n t H U 0 k s M T N 9 J n F 1 b 3 Q 7 L C Z x d W 9 0 O 1 N l Y 3 R p b 2 4 x L z 9 k Y X R h c 2 V 0 P W F s b F x 1 M D A y N n B y Z X N l d E R h d G U 9 L T V E Y X l z N 0 R h e X N c d T A w M j Z k Y X R h R m 9 y b W F 0 P W N z d l x 1 M D A y N n N 0 Y X R p b 2 5 J Z H M 9 N D g y M T A y L D Q 4 M T U w N C w 0 O D A 1 L 0 F 1 d G 9 S Z W 1 v d m V k Q 2 9 s d W 1 u c z E u e 1 d v b 2 R 5 R k 0 s M T R 9 J n F 1 b 3 Q 7 L C Z x d W 9 0 O 1 N l Y 3 R p b 2 4 x L z 9 k Y X R h c 2 V 0 P W F s b F x 1 M D A y N n B y Z X N l d E R h d G U 9 L T V E Y X l z N 0 R h e X N c d T A w M j Z k Y X R h R m 9 y b W F 0 P W N z d l x 1 M D A y N n N 0 Y X R p b 2 5 J Z H M 9 N D g y M T A y L D Q 4 M T U w N C w 0 O D A 1 L 0 F 1 d G 9 S Z W 1 v d m V k Q 2 9 s d W 1 u c z E u e 0 h l c m J G T S w x N X 0 m c X V v d D s s J n F 1 b 3 Q 7 U 2 V j d G l v b j E v P 2 R h d G F z Z X Q 9 Y W x s X H U w M D I 2 c H J l c 2 V 0 R G F 0 Z T 0 t N U R h e X M 3 R G F 5 c 1 x 1 M D A y N m R h d G F G b 3 J t Y X Q 9 Y 3 N 2 X H U w M D I 2 c 3 R h d G l v b k l k c z 0 0 O D I x M D I s N D g x N T A 0 L D Q 4 M D U v Q X V 0 b 1 J l b W 9 2 Z W R D b 2 x 1 b W 5 z M S 5 7 S U M s M T Z 9 J n F 1 b 3 Q 7 L C Z x d W 9 0 O 1 N l Y 3 R p b 2 4 x L z 9 k Y X R h c 2 V 0 P W F s b F x 1 M D A y N n B y Z X N l d E R h d G U 9 L T V E Y X l z N 0 R h e X N c d T A w M j Z k Y X R h R m 9 y b W F 0 P W N z d l x 1 M D A y N n N 0 Y X R p b 2 5 J Z H M 9 N D g y M T A y L D Q 4 M T U w N C w 0 O D A 1 L 0 F 1 d G 9 S Z W 1 v d m V k Q 2 9 s d W 1 u c z E u e 0 1 h e E l D V G l t Z S w x N 3 0 m c X V v d D s s J n F 1 b 3 Q 7 U 2 V j d G l v b j E v P 2 R h d G F z Z X Q 9 Y W x s X H U w M D I 2 c H J l c 2 V 0 R G F 0 Z T 0 t N U R h e X M 3 R G F 5 c 1 x 1 M D A y N m R h d G F G b 3 J t Y X Q 9 Y 3 N 2 X H U w M D I 2 c 3 R h d G l v b k l k c z 0 0 O D I x M D I s N D g x N T A 0 L D Q 4 M D U v Q X V 0 b 1 J l b W 9 2 Z W R D b 2 x 1 b W 5 z M S 5 7 R V J D L D E 4 f S Z x d W 9 0 O y w m c X V v d D t T Z W N 0 a W 9 u M S 8 / Z G F 0 Y X N l d D 1 h b G x c d T A w M j Z w c m V z Z X R E Y X R l P S 0 1 R G F 5 c z d E Y X l z X H U w M D I 2 Z G F 0 Y U Z v c m 1 h d D 1 j c 3 Z c d T A w M j Z z d G F 0 a W 9 u S W R z P T Q 4 M j E w M i w 0 O D E 1 M D Q s N D g w N S 9 B d X R v U m V t b 3 Z l Z E N v b H V t b n M x L n t N Y X h F U k N U a W 1 l L D E 5 f S Z x d W 9 0 O y w m c X V v d D t T Z W N 0 a W 9 u M S 8 / Z G F 0 Y X N l d D 1 h b G x c d T A w M j Z w c m V z Z X R E Y X R l P S 0 1 R G F 5 c z d E Y X l z X H U w M D I 2 Z G F 0 Y U Z v c m 1 h d D 1 j c 3 Z c d T A w M j Z z d G F 0 a W 9 u S W R z P T Q 4 M j E w M i w 0 O D E 1 M D Q s N D g w N S 9 B d X R v U m V t b 3 Z l Z E N v b H V t b n M x L n t T Q y w y M H 0 m c X V v d D s s J n F 1 b 3 Q 7 U 2 V j d G l v b j E v P 2 R h d G F z Z X Q 9 Y W x s X H U w M D I 2 c H J l c 2 V 0 R G F 0 Z T 0 t N U R h e X M 3 R G F 5 c 1 x 1 M D A y N m R h d G F G b 3 J t Y X Q 9 Y 3 N 2 X H U w M D I 2 c 3 R h d G l v b k l k c z 0 0 O D I x M D I s N D g x N T A 0 L D Q 4 M D U v Q X V 0 b 1 J l b W 9 2 Z W R D b 2 x 1 b W 5 z M S 5 7 T W F 4 U 0 N U a W 1 l L D I x f S Z x d W 9 0 O y w m c X V v d D t T Z W N 0 a W 9 u M S 8 / Z G F 0 Y X N l d D 1 h b G x c d T A w M j Z w c m V z Z X R E Y X R l P S 0 1 R G F 5 c z d E Y X l z X H U w M D I 2 Z G F 0 Y U Z v c m 1 h d D 1 j c 3 Z c d T A w M j Z z d G F 0 a W 9 u S W R z P T Q 4 M j E w M i w 0 O D E 1 M D Q s N D g w N S 9 B d X R v U m V t b 3 Z l Z E N v b H V t b n M x L n t C S S w y M n 0 m c X V v d D s s J n F 1 b 3 Q 7 U 2 V j d G l v b j E v P 2 R h d G F z Z X Q 9 Y W x s X H U w M D I 2 c H J l c 2 V 0 R G F 0 Z T 0 t N U R h e X M 3 R G F 5 c 1 x 1 M D A y N m R h d G F G b 3 J t Y X Q 9 Y 3 N 2 X H U w M D I 2 c 3 R h d G l v b k l k c z 0 0 O D I x M D I s N D g x N T A 0 L D Q 4 M D U v Q X V 0 b 1 J l b W 9 2 Z W R D b 2 x 1 b W 5 z M S 5 7 T W F 4 Q k l U a W 1 l L D I z f S Z x d W 9 0 O y w m c X V v d D t T Z W N 0 a W 9 u M S 8 / Z G F 0 Y X N l d D 1 h b G x c d T A w M j Z w c m V z Z X R E Y X R l P S 0 1 R G F 5 c z d E Y X l z X H U w M D I 2 Z G F 0 Y U Z v c m 1 h d D 1 j c 3 Z c d T A w M j Z z d G F 0 a W 9 u S W R z P T Q 4 M j E w M i w 0 O D E 1 M D Q s N D g w N S 9 B d X R v U m V t b 3 Z l Z E N v b H V t b n M x L n t O R k R S U U F G b G F n L D I 0 f S Z x d W 9 0 O 1 0 s J n F 1 b 3 Q 7 Q 2 9 s d W 1 u Q 2 9 1 b n Q m c X V v d D s 6 M j U s J n F 1 b 3 Q 7 S 2 V 5 Q 2 9 s d W 1 u T m F t Z X M m c X V v d D s 6 W 1 0 s J n F 1 b 3 Q 7 Q 2 9 s d W 1 u S W R l b n R p d G l l c y Z x d W 9 0 O z p b J n F 1 b 3 Q 7 U 2 V j d G l v b j E v P 2 R h d G F z Z X Q 9 Y W x s X H U w M D I 2 c H J l c 2 V 0 R G F 0 Z T 0 t N U R h e X M 3 R G F 5 c 1 x 1 M D A y N m R h d G F G b 3 J t Y X Q 9 Y 3 N 2 X H U w M D I 2 c 3 R h d G l v b k l k c z 0 0 O D I x M D I s N D g x N T A 0 L D Q 4 M D U v Q X V 0 b 1 J l b W 9 2 Z W R D b 2 x 1 b W 5 z M S 5 7 U 3 R h d G l v b k 5 h b W U s M H 0 m c X V v d D s s J n F 1 b 3 Q 7 U 2 V j d G l v b j E v P 2 R h d G F z Z X Q 9 Y W x s X H U w M D I 2 c H J l c 2 V 0 R G F 0 Z T 0 t N U R h e X M 3 R G F 5 c 1 x 1 M D A y N m R h d G F G b 3 J t Y X Q 9 Y 3 N 2 X H U w M D I 2 c 3 R h d G l v b k l k c z 0 0 O D I x M D I s N D g x N T A 0 L D Q 4 M D U v Q X V 0 b 1 J l b W 9 2 Z W R D b 2 x 1 b W 5 z M S 5 7 T 2 J z Z X J 2 Y X R p b 2 5 U a W 1 l L D F 9 J n F 1 b 3 Q 7 L C Z x d W 9 0 O 1 N l Y 3 R p b 2 4 x L z 9 k Y X R h c 2 V 0 P W F s b F x 1 M D A y N n B y Z X N l d E R h d G U 9 L T V E Y X l z N 0 R h e X N c d T A w M j Z k Y X R h R m 9 y b W F 0 P W N z d l x 1 M D A y N n N 0 Y X R p b 2 5 J Z H M 9 N D g y M T A y L D Q 4 M T U w N C w 0 O D A 1 L 0 F 1 d G 9 S Z W 1 v d m V k Q 2 9 s d W 1 u c z E u e 0 5 G R F J U e X B l L D J 9 J n F 1 b 3 Q 7 L C Z x d W 9 0 O 1 N l Y 3 R p b 2 4 x L z 9 k Y X R h c 2 V 0 P W F s b F x 1 M D A y N n B y Z X N l d E R h d G U 9 L T V E Y X l z N 0 R h e X N c d T A w M j Z k Y X R h R m 9 y b W F 0 P W N z d l x 1 M D A y N n N 0 Y X R p b 2 5 J Z H M 9 N D g y M T A y L D Q 4 M T U w N C w 0 O D A 1 L 0 F 1 d G 9 S Z W 1 v d m V k Q 2 9 s d W 1 u c z E u e 0 Z 1 Z W x N b 2 R l b C w z f S Z x d W 9 0 O y w m c X V v d D t T Z W N 0 a W 9 u M S 8 / Z G F 0 Y X N l d D 1 h b G x c d T A w M j Z w c m V z Z X R E Y X R l P S 0 1 R G F 5 c z d E Y X l z X H U w M D I 2 Z G F 0 Y U Z v c m 1 h d D 1 j c 3 Z c d T A w M j Z z d G F 0 a W 9 u S W R z P T Q 4 M j E w M i w 0 O D E 1 M D Q s N D g w N S 9 B d X R v U m V t b 3 Z l Z E N v b H V t b n M x L n s x S H J G T S w 0 f S Z x d W 9 0 O y w m c X V v d D t T Z W N 0 a W 9 u M S 8 / Z G F 0 Y X N l d D 1 h b G x c d T A w M j Z w c m V z Z X R E Y X R l P S 0 1 R G F 5 c z d E Y X l z X H U w M D I 2 Z G F 0 Y U Z v c m 1 h d D 1 j c 3 Z c d T A w M j Z z d G F 0 a W 9 u S W R z P T Q 4 M j E w M i w 0 O D E 1 M D Q s N D g w N S 9 B d X R v U m V t b 3 Z l Z E N v b H V t b n M x L n t N a W 4 x S H J G T V R p b W U s N X 0 m c X V v d D s s J n F 1 b 3 Q 7 U 2 V j d G l v b j E v P 2 R h d G F z Z X Q 9 Y W x s X H U w M D I 2 c H J l c 2 V 0 R G F 0 Z T 0 t N U R h e X M 3 R G F 5 c 1 x 1 M D A y N m R h d G F G b 3 J t Y X Q 9 Y 3 N 2 X H U w M D I 2 c 3 R h d G l v b k l k c z 0 0 O D I x M D I s N D g x N T A 0 L D Q 4 M D U v Q X V 0 b 1 J l b W 9 2 Z W R D b 2 x 1 b W 5 z M S 5 7 M T B I c k Z N L D Z 9 J n F 1 b 3 Q 7 L C Z x d W 9 0 O 1 N l Y 3 R p b 2 4 x L z 9 k Y X R h c 2 V 0 P W F s b F x 1 M D A y N n B y Z X N l d E R h d G U 9 L T V E Y X l z N 0 R h e X N c d T A w M j Z k Y X R h R m 9 y b W F 0 P W N z d l x 1 M D A y N n N 0 Y X R p b 2 5 J Z H M 9 N D g y M T A y L D Q 4 M T U w N C w 0 O D A 1 L 0 F 1 d G 9 S Z W 1 v d m V k Q 2 9 s d W 1 u c z E u e 0 1 p b j E w S H J G T V R p b W U s N 3 0 m c X V v d D s s J n F 1 b 3 Q 7 U 2 V j d G l v b j E v P 2 R h d G F z Z X Q 9 Y W x s X H U w M D I 2 c H J l c 2 V 0 R G F 0 Z T 0 t N U R h e X M 3 R G F 5 c 1 x 1 M D A y N m R h d G F G b 3 J t Y X Q 9 Y 3 N 2 X H U w M D I 2 c 3 R h d G l v b k l k c z 0 0 O D I x M D I s N D g x N T A 0 L D Q 4 M D U v Q X V 0 b 1 J l b W 9 2 Z W R D b 2 x 1 b W 5 z M S 5 7 M T A w S H J G T S w 4 f S Z x d W 9 0 O y w m c X V v d D t T Z W N 0 a W 9 u M S 8 / Z G F 0 Y X N l d D 1 h b G x c d T A w M j Z w c m V z Z X R E Y X R l P S 0 1 R G F 5 c z d E Y X l z X H U w M D I 2 Z G F 0 Y U Z v c m 1 h d D 1 j c 3 Z c d T A w M j Z z d G F 0 a W 9 u S W R z P T Q 4 M j E w M i w 0 O D E 1 M D Q s N D g w N S 9 B d X R v U m V t b 3 Z l Z E N v b H V t b n M x L n t N a W 4 x M D B I c k Z N V G l t Z S w 5 f S Z x d W 9 0 O y w m c X V v d D t T Z W N 0 a W 9 u M S 8 / Z G F 0 Y X N l d D 1 h b G x c d T A w M j Z w c m V z Z X R E Y X R l P S 0 1 R G F 5 c z d E Y X l z X H U w M D I 2 Z G F 0 Y U Z v c m 1 h d D 1 j c 3 Z c d T A w M j Z z d G F 0 a W 9 u S W R z P T Q 4 M j E w M i w 0 O D E 1 M D Q s N D g w N S 9 B d X R v U m V t b 3 Z l Z E N v b H V t b n M x L n s x M D A w S H J G T S w x M H 0 m c X V v d D s s J n F 1 b 3 Q 7 U 2 V j d G l v b j E v P 2 R h d G F z Z X Q 9 Y W x s X H U w M D I 2 c H J l c 2 V 0 R G F 0 Z T 0 t N U R h e X M 3 R G F 5 c 1 x 1 M D A y N m R h d G F G b 3 J t Y X Q 9 Y 3 N 2 X H U w M D I 2 c 3 R h d G l v b k l k c z 0 0 O D I x M D I s N D g x N T A 0 L D Q 4 M D U v Q X V 0 b 1 J l b W 9 2 Z W R D b 2 x 1 b W 5 z M S 5 7 T W l u M T A w M E h y R k 1 U a W 1 l L D E x f S Z x d W 9 0 O y w m c X V v d D t T Z W N 0 a W 9 u M S 8 / Z G F 0 Y X N l d D 1 h b G x c d T A w M j Z w c m V z Z X R E Y X R l P S 0 1 R G F 5 c z d E Y X l z X H U w M D I 2 Z G F 0 Y U Z v c m 1 h d D 1 j c 3 Z c d T A w M j Z z d G F 0 a W 9 u S W R z P T Q 4 M j E w M i w 0 O D E 1 M D Q s N D g w N S 9 B d X R v U m V t b 3 Z l Z E N v b H V t b n M x L n t L Q k R J L D E y f S Z x d W 9 0 O y w m c X V v d D t T Z W N 0 a W 9 u M S 8 / Z G F 0 Y X N l d D 1 h b G x c d T A w M j Z w c m V z Z X R E Y X R l P S 0 1 R G F 5 c z d E Y X l z X H U w M D I 2 Z G F 0 Y U Z v c m 1 h d D 1 j c 3 Z c d T A w M j Z z d G F 0 a W 9 u S W R z P T Q 4 M j E w M i w 0 O D E 1 M D Q s N D g w N S 9 B d X R v U m V t b 3 Z l Z E N v b H V t b n M x L n t H U 0 k s M T N 9 J n F 1 b 3 Q 7 L C Z x d W 9 0 O 1 N l Y 3 R p b 2 4 x L z 9 k Y X R h c 2 V 0 P W F s b F x 1 M D A y N n B y Z X N l d E R h d G U 9 L T V E Y X l z N 0 R h e X N c d T A w M j Z k Y X R h R m 9 y b W F 0 P W N z d l x 1 M D A y N n N 0 Y X R p b 2 5 J Z H M 9 N D g y M T A y L D Q 4 M T U w N C w 0 O D A 1 L 0 F 1 d G 9 S Z W 1 v d m V k Q 2 9 s d W 1 u c z E u e 1 d v b 2 R 5 R k 0 s M T R 9 J n F 1 b 3 Q 7 L C Z x d W 9 0 O 1 N l Y 3 R p b 2 4 x L z 9 k Y X R h c 2 V 0 P W F s b F x 1 M D A y N n B y Z X N l d E R h d G U 9 L T V E Y X l z N 0 R h e X N c d T A w M j Z k Y X R h R m 9 y b W F 0 P W N z d l x 1 M D A y N n N 0 Y X R p b 2 5 J Z H M 9 N D g y M T A y L D Q 4 M T U w N C w 0 O D A 1 L 0 F 1 d G 9 S Z W 1 v d m V k Q 2 9 s d W 1 u c z E u e 0 h l c m J G T S w x N X 0 m c X V v d D s s J n F 1 b 3 Q 7 U 2 V j d G l v b j E v P 2 R h d G F z Z X Q 9 Y W x s X H U w M D I 2 c H J l c 2 V 0 R G F 0 Z T 0 t N U R h e X M 3 R G F 5 c 1 x 1 M D A y N m R h d G F G b 3 J t Y X Q 9 Y 3 N 2 X H U w M D I 2 c 3 R h d G l v b k l k c z 0 0 O D I x M D I s N D g x N T A 0 L D Q 4 M D U v Q X V 0 b 1 J l b W 9 2 Z W R D b 2 x 1 b W 5 z M S 5 7 S U M s M T Z 9 J n F 1 b 3 Q 7 L C Z x d W 9 0 O 1 N l Y 3 R p b 2 4 x L z 9 k Y X R h c 2 V 0 P W F s b F x 1 M D A y N n B y Z X N l d E R h d G U 9 L T V E Y X l z N 0 R h e X N c d T A w M j Z k Y X R h R m 9 y b W F 0 P W N z d l x 1 M D A y N n N 0 Y X R p b 2 5 J Z H M 9 N D g y M T A y L D Q 4 M T U w N C w 0 O D A 1 L 0 F 1 d G 9 S Z W 1 v d m V k Q 2 9 s d W 1 u c z E u e 0 1 h e E l D V G l t Z S w x N 3 0 m c X V v d D s s J n F 1 b 3 Q 7 U 2 V j d G l v b j E v P 2 R h d G F z Z X Q 9 Y W x s X H U w M D I 2 c H J l c 2 V 0 R G F 0 Z T 0 t N U R h e X M 3 R G F 5 c 1 x 1 M D A y N m R h d G F G b 3 J t Y X Q 9 Y 3 N 2 X H U w M D I 2 c 3 R h d G l v b k l k c z 0 0 O D I x M D I s N D g x N T A 0 L D Q 4 M D U v Q X V 0 b 1 J l b W 9 2 Z W R D b 2 x 1 b W 5 z M S 5 7 R V J D L D E 4 f S Z x d W 9 0 O y w m c X V v d D t T Z W N 0 a W 9 u M S 8 / Z G F 0 Y X N l d D 1 h b G x c d T A w M j Z w c m V z Z X R E Y X R l P S 0 1 R G F 5 c z d E Y X l z X H U w M D I 2 Z G F 0 Y U Z v c m 1 h d D 1 j c 3 Z c d T A w M j Z z d G F 0 a W 9 u S W R z P T Q 4 M j E w M i w 0 O D E 1 M D Q s N D g w N S 9 B d X R v U m V t b 3 Z l Z E N v b H V t b n M x L n t N Y X h F U k N U a W 1 l L D E 5 f S Z x d W 9 0 O y w m c X V v d D t T Z W N 0 a W 9 u M S 8 / Z G F 0 Y X N l d D 1 h b G x c d T A w M j Z w c m V z Z X R E Y X R l P S 0 1 R G F 5 c z d E Y X l z X H U w M D I 2 Z G F 0 Y U Z v c m 1 h d D 1 j c 3 Z c d T A w M j Z z d G F 0 a W 9 u S W R z P T Q 4 M j E w M i w 0 O D E 1 M D Q s N D g w N S 9 B d X R v U m V t b 3 Z l Z E N v b H V t b n M x L n t T Q y w y M H 0 m c X V v d D s s J n F 1 b 3 Q 7 U 2 V j d G l v b j E v P 2 R h d G F z Z X Q 9 Y W x s X H U w M D I 2 c H J l c 2 V 0 R G F 0 Z T 0 t N U R h e X M 3 R G F 5 c 1 x 1 M D A y N m R h d G F G b 3 J t Y X Q 9 Y 3 N 2 X H U w M D I 2 c 3 R h d G l v b k l k c z 0 0 O D I x M D I s N D g x N T A 0 L D Q 4 M D U v Q X V 0 b 1 J l b W 9 2 Z W R D b 2 x 1 b W 5 z M S 5 7 T W F 4 U 0 N U a W 1 l L D I x f S Z x d W 9 0 O y w m c X V v d D t T Z W N 0 a W 9 u M S 8 / Z G F 0 Y X N l d D 1 h b G x c d T A w M j Z w c m V z Z X R E Y X R l P S 0 1 R G F 5 c z d E Y X l z X H U w M D I 2 Z G F 0 Y U Z v c m 1 h d D 1 j c 3 Z c d T A w M j Z z d G F 0 a W 9 u S W R z P T Q 4 M j E w M i w 0 O D E 1 M D Q s N D g w N S 9 B d X R v U m V t b 3 Z l Z E N v b H V t b n M x L n t C S S w y M n 0 m c X V v d D s s J n F 1 b 3 Q 7 U 2 V j d G l v b j E v P 2 R h d G F z Z X Q 9 Y W x s X H U w M D I 2 c H J l c 2 V 0 R G F 0 Z T 0 t N U R h e X M 3 R G F 5 c 1 x 1 M D A y N m R h d G F G b 3 J t Y X Q 9 Y 3 N 2 X H U w M D I 2 c 3 R h d G l v b k l k c z 0 0 O D I x M D I s N D g x N T A 0 L D Q 4 M D U v Q X V 0 b 1 J l b W 9 2 Z W R D b 2 x 1 b W 5 z M S 5 7 T W F 4 Q k l U a W 1 l L D I z f S Z x d W 9 0 O y w m c X V v d D t T Z W N 0 a W 9 u M S 8 / Z G F 0 Y X N l d D 1 h b G x c d T A w M j Z w c m V z Z X R E Y X R l P S 0 1 R G F 5 c z d E Y X l z X H U w M D I 2 Z G F 0 Y U Z v c m 1 h d D 1 j c 3 Z c d T A w M j Z z d G F 0 a W 9 u S W R z P T Q 4 M j E w M i w 0 O D E 1 M D Q s N D g w N S 9 B d X R v U m V t b 3 Z l Z E N v b H V t b n M x L n t O R k R S U U F G b G F n L D I 0 f S Z x d W 9 0 O 1 0 s J n F 1 b 3 Q 7 U m V s Y X R p b 2 5 z a G l w S W 5 m b y Z x d W 9 0 O z p b X X 0 i I C 8 + P E V u d H J 5 I F R 5 c G U 9 I k F k Z G V k V G 9 E Y X R h T W 9 k Z W w i I F Z h b H V l P S J s M C I g L z 4 8 L 1 N 0 Y W J s Z U V u d H J p Z X M + P C 9 J d G V t P j x J d G V t P j x J d G V t T G 9 j Y X R p b 2 4 + P E l 0 Z W 1 U e X B l P k Z v c m 1 1 b G E 8 L 0 l 0 Z W 1 U e X B l P j x J d G V t U G F 0 a D 5 T Z W N 0 a W 9 u M S 8 l M 0 Z k Y X R h c 2 V 0 J T N E Y W x s J T I 2 c H J l c 2 V 0 R G F 0 Z S U z R C 0 1 R G F 5 c z d E Y X l z J T I 2 Z G F 0 Y U Z v c m 1 h d C U z R G N z d i U y N n N 0 Y X R p b 2 5 J Z H M l M 0 Q 0 O D I x M D I l M k M 0 O D I x M D Y l M j Z m d W V s 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d m N 2 I 1 N D g z L T I 3 M W M t N D I 2 Z C 0 4 M z g z L T E x N T I 3 Z T Y 4 Z j U x N y I g L z 4 8 R W 5 0 c n k g V H l w Z T 0 i U m V z d W x 0 V H l w Z S I g V m F s d W U 9 I n N U Y W J s Z S I g L z 4 8 R W 5 0 c n k g V H l w Z T 0 i R m l s b E 9 i a m V j d F R 5 c G U i I F Z h b H V l P S J z V G F i b G U i I C 8 + P E V u d H J 5 I F R 5 c G U 9 I k 5 h b W V V c G R h d G V k Q W Z 0 Z X J G a W x s I i B W Y W x 1 Z T 0 i b D A i I C 8 + P E V u d H J 5 I F R 5 c G U 9 I k Z p b G x U Y X J n Z X Q i I F Z h b H V l P S J z X z 9 k Y X R h c 2 V 0 X 2 F s b F 9 w c m V z Z X R E Y X R l X 1 8 1 R G F 5 c z d E Y X l z X 2 R h d G F G b 3 J t Y X R f Y 3 N 2 X 3 N 0 Y X R p b 2 5 J Z H N f N D g y M T A y X z Q 4 M j E w N l 9 m d W V s I i A v P j x F b n R y e S B U e X B l P S J G a W x s T G F z d F V w Z G F 0 Z W Q i I F Z h b H V l P S J k M j A y N i 0 w N i 0 w M l Q x M z o y N D o x N C 4 5 M j c 1 O T I 1 W i I g L z 4 8 R W 5 0 c n k g V H l w Z T 0 i R m l s b E V y c m 9 y Q 2 9 1 b n Q i I F Z h b H V l P S J s M C I g L z 4 8 R W 5 0 c n k g V H l w Z T 0 i R m l s b E N v b H V t b l R 5 c G V z I i B W Y W x 1 Z T 0 i c 0 J n a 0 d C Z 1 V E Q l F N R k F 3 V U R B d 0 1 E Q X d V R E J R T U Z B d 1 V E Q X c 9 P S I g L z 4 8 R W 5 0 c n k g V H l w Z T 0 i R m l s b E N v b H V t b k 5 h b W V z I i B W Y W x 1 Z T 0 i c 1 s m c X V v d D t T d G F 0 a W 9 u T m F t Z S Z x d W 9 0 O y w m c X V v d D t P Y n N l c n Z h d G l v b l R p b W U m c X V v d D s s J n F 1 b 3 Q 7 T k Z E U l R 5 c G U m c X V v d D s s J n F 1 b 3 Q 7 R n V l b E 1 v Z G V s J n F 1 b 3 Q 7 L C Z x d W 9 0 O z F I c k Z N J n F 1 b 3 Q 7 L C Z x d W 9 0 O 0 1 p b j F I c k Z N V G l t Z S Z x d W 9 0 O y w m c X V v d D s x M E h y R k 0 m c X V v d D s s J n F 1 b 3 Q 7 T W l u M T B I c k Z N V G l t Z S Z x d W 9 0 O y w m c X V v d D s x M D B I c k Z N J n F 1 b 3 Q 7 L C Z x d W 9 0 O 0 1 p b j E w M E h y R k 1 U a W 1 l J n F 1 b 3 Q 7 L C Z x d W 9 0 O z E w M D B I c k Z N J n F 1 b 3 Q 7 L C Z x d W 9 0 O 0 1 p b j E w M D B I c k Z N V G l t Z S Z x d W 9 0 O y w m c X V v d D t L Q k R J J n F 1 b 3 Q 7 L C Z x d W 9 0 O 0 d T S S Z x d W 9 0 O y w m c X V v d D t X b 2 9 k e U Z N J n F 1 b 3 Q 7 L C Z x d W 9 0 O 0 h l c m J G T S Z x d W 9 0 O y w m c X V v d D t J Q y Z x d W 9 0 O y w m c X V v d D t N Y X h J Q 1 R p b W U m c X V v d D s s J n F 1 b 3 Q 7 R V J D J n F 1 b 3 Q 7 L C Z x d W 9 0 O 0 1 h e E V S Q 1 R p b W U m c X V v d D s s J n F 1 b 3 Q 7 U 0 M m c X V v d D s s J n F 1 b 3 Q 7 T W F 4 U 0 N U a W 1 l J n F 1 b 3 Q 7 L C Z x d W 9 0 O 0 J J J n F 1 b 3 Q 7 L C Z x d W 9 0 O 0 1 h e E J J V G l t Z S Z x d W 9 0 O y w m c X V v d D t O R k R S U U F G b G F n J n F 1 b 3 Q 7 X S I g L z 4 8 R W 5 0 c n k g V H l w Z T 0 i R m l s b F N 0 Y X R 1 c y I g V m F s d W U 9 I n N D b 2 1 w b G V 0 Z S I g L z 4 8 R W 5 0 c n k g V H l w Z T 0 i R m l s b E V y c m 9 y Q 2 9 k Z S I g V m F s d W U 9 I n N V b m t u b 3 d u I i A v P j x F b n R y e S B U e X B l P S J G a W x s Q 2 9 1 b n Q i I F Z h b H V l P S J s M j Q i I C 8 + P E V u d H J 5 I F R 5 c G U 9 I l J l b G F 0 a W 9 u c 2 h p c E l u Z m 9 D b 2 5 0 Y W l u Z X I i I F Z h b H V l P S J z e y Z x d W 9 0 O 2 N v b H V t b k N v d W 5 0 J n F 1 b 3 Q 7 O j I 1 L C Z x d W 9 0 O 2 t l e U N v b H V t b k 5 h b W V z J n F 1 b 3 Q 7 O l t d L C Z x d W 9 0 O 3 F 1 Z X J 5 U m V s Y X R p b 2 5 z a G l w c y Z x d W 9 0 O z p b X S w m c X V v d D t j b 2 x 1 b W 5 J Z G V u d G l 0 a W V z J n F 1 b 3 Q 7 O l s m c X V v d D t T Z W N 0 a W 9 u M S 8 / Z G F 0 Y X N l d D 1 h b G x c d T A w M j Z w c m V z Z X R E Y X R l P S 0 1 R G F 5 c z d E Y X l z X H U w M D I 2 Z G F 0 Y U Z v c m 1 h d D 1 j c 3 Z c d T A w M j Z z d G F 0 a W 9 u S W R z P T Q 4 M j E w M i w 0 O D I x M D Z c d T A w M j Z m d W V s L 0 F 1 d G 9 S Z W 1 v d m V k Q 2 9 s d W 1 u c z E u e 1 N 0 Y X R p b 2 5 O Y W 1 l L D B 9 J n F 1 b 3 Q 7 L C Z x d W 9 0 O 1 N l Y 3 R p b 2 4 x L z 9 k Y X R h c 2 V 0 P W F s b F x 1 M D A y N n B y Z X N l d E R h d G U 9 L T V E Y X l z N 0 R h e X N c d T A w M j Z k Y X R h R m 9 y b W F 0 P W N z d l x 1 M D A y N n N 0 Y X R p b 2 5 J Z H M 9 N D g y M T A y L D Q 4 M j E w N l x 1 M D A y N m Z 1 Z W w v Q X V 0 b 1 J l b W 9 2 Z W R D b 2 x 1 b W 5 z M S 5 7 T 2 J z Z X J 2 Y X R p b 2 5 U a W 1 l L D F 9 J n F 1 b 3 Q 7 L C Z x d W 9 0 O 1 N l Y 3 R p b 2 4 x L z 9 k Y X R h c 2 V 0 P W F s b F x 1 M D A y N n B y Z X N l d E R h d G U 9 L T V E Y X l z N 0 R h e X N c d T A w M j Z k Y X R h R m 9 y b W F 0 P W N z d l x 1 M D A y N n N 0 Y X R p b 2 5 J Z H M 9 N D g y M T A y L D Q 4 M j E w N l x 1 M D A y N m Z 1 Z W w v Q X V 0 b 1 J l b W 9 2 Z W R D b 2 x 1 b W 5 z M S 5 7 T k Z E U l R 5 c G U s M n 0 m c X V v d D s s J n F 1 b 3 Q 7 U 2 V j d G l v b j E v P 2 R h d G F z Z X Q 9 Y W x s X H U w M D I 2 c H J l c 2 V 0 R G F 0 Z T 0 t N U R h e X M 3 R G F 5 c 1 x 1 M D A y N m R h d G F G b 3 J t Y X Q 9 Y 3 N 2 X H U w M D I 2 c 3 R h d G l v b k l k c z 0 0 O D I x M D I s N D g y M T A 2 X H U w M D I 2 Z n V l b C 9 B d X R v U m V t b 3 Z l Z E N v b H V t b n M x L n t G d W V s T W 9 k Z W w s M 3 0 m c X V v d D s s J n F 1 b 3 Q 7 U 2 V j d G l v b j E v P 2 R h d G F z Z X Q 9 Y W x s X H U w M D I 2 c H J l c 2 V 0 R G F 0 Z T 0 t N U R h e X M 3 R G F 5 c 1 x 1 M D A y N m R h d G F G b 3 J t Y X Q 9 Y 3 N 2 X H U w M D I 2 c 3 R h d G l v b k l k c z 0 0 O D I x M D I s N D g y M T A 2 X H U w M D I 2 Z n V l b C 9 B d X R v U m V t b 3 Z l Z E N v b H V t b n M x L n s x S H J G T S w 0 f S Z x d W 9 0 O y w m c X V v d D t T Z W N 0 a W 9 u M S 8 / Z G F 0 Y X N l d D 1 h b G x c d T A w M j Z w c m V z Z X R E Y X R l P S 0 1 R G F 5 c z d E Y X l z X H U w M D I 2 Z G F 0 Y U Z v c m 1 h d D 1 j c 3 Z c d T A w M j Z z d G F 0 a W 9 u S W R z P T Q 4 M j E w M i w 0 O D I x M D Z c d T A w M j Z m d W V s L 0 F 1 d G 9 S Z W 1 v d m V k Q 2 9 s d W 1 u c z E u e 0 1 p b j F I c k Z N V G l t Z S w 1 f S Z x d W 9 0 O y w m c X V v d D t T Z W N 0 a W 9 u M S 8 / Z G F 0 Y X N l d D 1 h b G x c d T A w M j Z w c m V z Z X R E Y X R l P S 0 1 R G F 5 c z d E Y X l z X H U w M D I 2 Z G F 0 Y U Z v c m 1 h d D 1 j c 3 Z c d T A w M j Z z d G F 0 a W 9 u S W R z P T Q 4 M j E w M i w 0 O D I x M D Z c d T A w M j Z m d W V s L 0 F 1 d G 9 S Z W 1 v d m V k Q 2 9 s d W 1 u c z E u e z E w S H J G T S w 2 f S Z x d W 9 0 O y w m c X V v d D t T Z W N 0 a W 9 u M S 8 / Z G F 0 Y X N l d D 1 h b G x c d T A w M j Z w c m V z Z X R E Y X R l P S 0 1 R G F 5 c z d E Y X l z X H U w M D I 2 Z G F 0 Y U Z v c m 1 h d D 1 j c 3 Z c d T A w M j Z z d G F 0 a W 9 u S W R z P T Q 4 M j E w M i w 0 O D I x M D Z c d T A w M j Z m d W V s L 0 F 1 d G 9 S Z W 1 v d m V k Q 2 9 s d W 1 u c z E u e 0 1 p b j E w S H J G T V R p b W U s N 3 0 m c X V v d D s s J n F 1 b 3 Q 7 U 2 V j d G l v b j E v P 2 R h d G F z Z X Q 9 Y W x s X H U w M D I 2 c H J l c 2 V 0 R G F 0 Z T 0 t N U R h e X M 3 R G F 5 c 1 x 1 M D A y N m R h d G F G b 3 J t Y X Q 9 Y 3 N 2 X H U w M D I 2 c 3 R h d G l v b k l k c z 0 0 O D I x M D I s N D g y M T A 2 X H U w M D I 2 Z n V l b C 9 B d X R v U m V t b 3 Z l Z E N v b H V t b n M x L n s x M D B I c k Z N L D h 9 J n F 1 b 3 Q 7 L C Z x d W 9 0 O 1 N l Y 3 R p b 2 4 x L z 9 k Y X R h c 2 V 0 P W F s b F x 1 M D A y N n B y Z X N l d E R h d G U 9 L T V E Y X l z N 0 R h e X N c d T A w M j Z k Y X R h R m 9 y b W F 0 P W N z d l x 1 M D A y N n N 0 Y X R p b 2 5 J Z H M 9 N D g y M T A y L D Q 4 M j E w N l x 1 M D A y N m Z 1 Z W w v Q X V 0 b 1 J l b W 9 2 Z W R D b 2 x 1 b W 5 z M S 5 7 T W l u M T A w S H J G T V R p b W U s O X 0 m c X V v d D s s J n F 1 b 3 Q 7 U 2 V j d G l v b j E v P 2 R h d G F z Z X Q 9 Y W x s X H U w M D I 2 c H J l c 2 V 0 R G F 0 Z T 0 t N U R h e X M 3 R G F 5 c 1 x 1 M D A y N m R h d G F G b 3 J t Y X Q 9 Y 3 N 2 X H U w M D I 2 c 3 R h d G l v b k l k c z 0 0 O D I x M D I s N D g y M T A 2 X H U w M D I 2 Z n V l b C 9 B d X R v U m V t b 3 Z l Z E N v b H V t b n M x L n s x M D A w S H J G T S w x M H 0 m c X V v d D s s J n F 1 b 3 Q 7 U 2 V j d G l v b j E v P 2 R h d G F z Z X Q 9 Y W x s X H U w M D I 2 c H J l c 2 V 0 R G F 0 Z T 0 t N U R h e X M 3 R G F 5 c 1 x 1 M D A y N m R h d G F G b 3 J t Y X Q 9 Y 3 N 2 X H U w M D I 2 c 3 R h d G l v b k l k c z 0 0 O D I x M D I s N D g y M T A 2 X H U w M D I 2 Z n V l b C 9 B d X R v U m V t b 3 Z l Z E N v b H V t b n M x L n t N a W 4 x M D A w S H J G T V R p b W U s M T F 9 J n F 1 b 3 Q 7 L C Z x d W 9 0 O 1 N l Y 3 R p b 2 4 x L z 9 k Y X R h c 2 V 0 P W F s b F x 1 M D A y N n B y Z X N l d E R h d G U 9 L T V E Y X l z N 0 R h e X N c d T A w M j Z k Y X R h R m 9 y b W F 0 P W N z d l x 1 M D A y N n N 0 Y X R p b 2 5 J Z H M 9 N D g y M T A y L D Q 4 M j E w N l x 1 M D A y N m Z 1 Z W w v Q X V 0 b 1 J l b W 9 2 Z W R D b 2 x 1 b W 5 z M S 5 7 S 0 J E S S w x M n 0 m c X V v d D s s J n F 1 b 3 Q 7 U 2 V j d G l v b j E v P 2 R h d G F z Z X Q 9 Y W x s X H U w M D I 2 c H J l c 2 V 0 R G F 0 Z T 0 t N U R h e X M 3 R G F 5 c 1 x 1 M D A y N m R h d G F G b 3 J t Y X Q 9 Y 3 N 2 X H U w M D I 2 c 3 R h d G l v b k l k c z 0 0 O D I x M D I s N D g y M T A 2 X H U w M D I 2 Z n V l b C 9 B d X R v U m V t b 3 Z l Z E N v b H V t b n M x L n t H U 0 k s M T N 9 J n F 1 b 3 Q 7 L C Z x d W 9 0 O 1 N l Y 3 R p b 2 4 x L z 9 k Y X R h c 2 V 0 P W F s b F x 1 M D A y N n B y Z X N l d E R h d G U 9 L T V E Y X l z N 0 R h e X N c d T A w M j Z k Y X R h R m 9 y b W F 0 P W N z d l x 1 M D A y N n N 0 Y X R p b 2 5 J Z H M 9 N D g y M T A y L D Q 4 M j E w N l x 1 M D A y N m Z 1 Z W w v Q X V 0 b 1 J l b W 9 2 Z W R D b 2 x 1 b W 5 z M S 5 7 V 2 9 v Z H l G T S w x N H 0 m c X V v d D s s J n F 1 b 3 Q 7 U 2 V j d G l v b j E v P 2 R h d G F z Z X Q 9 Y W x s X H U w M D I 2 c H J l c 2 V 0 R G F 0 Z T 0 t N U R h e X M 3 R G F 5 c 1 x 1 M D A y N m R h d G F G b 3 J t Y X Q 9 Y 3 N 2 X H U w M D I 2 c 3 R h d G l v b k l k c z 0 0 O D I x M D I s N D g y M T A 2 X H U w M D I 2 Z n V l b C 9 B d X R v U m V t b 3 Z l Z E N v b H V t b n M x L n t I Z X J i R k 0 s M T V 9 J n F 1 b 3 Q 7 L C Z x d W 9 0 O 1 N l Y 3 R p b 2 4 x L z 9 k Y X R h c 2 V 0 P W F s b F x 1 M D A y N n B y Z X N l d E R h d G U 9 L T V E Y X l z N 0 R h e X N c d T A w M j Z k Y X R h R m 9 y b W F 0 P W N z d l x 1 M D A y N n N 0 Y X R p b 2 5 J Z H M 9 N D g y M T A y L D Q 4 M j E w N l x 1 M D A y N m Z 1 Z W w v Q X V 0 b 1 J l b W 9 2 Z W R D b 2 x 1 b W 5 z M S 5 7 S U M s M T Z 9 J n F 1 b 3 Q 7 L C Z x d W 9 0 O 1 N l Y 3 R p b 2 4 x L z 9 k Y X R h c 2 V 0 P W F s b F x 1 M D A y N n B y Z X N l d E R h d G U 9 L T V E Y X l z N 0 R h e X N c d T A w M j Z k Y X R h R m 9 y b W F 0 P W N z d l x 1 M D A y N n N 0 Y X R p b 2 5 J Z H M 9 N D g y M T A y L D Q 4 M j E w N l x 1 M D A y N m Z 1 Z W w v Q X V 0 b 1 J l b W 9 2 Z W R D b 2 x 1 b W 5 z M S 5 7 T W F 4 S U N U a W 1 l L D E 3 f S Z x d W 9 0 O y w m c X V v d D t T Z W N 0 a W 9 u M S 8 / Z G F 0 Y X N l d D 1 h b G x c d T A w M j Z w c m V z Z X R E Y X R l P S 0 1 R G F 5 c z d E Y X l z X H U w M D I 2 Z G F 0 Y U Z v c m 1 h d D 1 j c 3 Z c d T A w M j Z z d G F 0 a W 9 u S W R z P T Q 4 M j E w M i w 0 O D I x M D Z c d T A w M j Z m d W V s L 0 F 1 d G 9 S Z W 1 v d m V k Q 2 9 s d W 1 u c z E u e 0 V S Q y w x O H 0 m c X V v d D s s J n F 1 b 3 Q 7 U 2 V j d G l v b j E v P 2 R h d G F z Z X Q 9 Y W x s X H U w M D I 2 c H J l c 2 V 0 R G F 0 Z T 0 t N U R h e X M 3 R G F 5 c 1 x 1 M D A y N m R h d G F G b 3 J t Y X Q 9 Y 3 N 2 X H U w M D I 2 c 3 R h d G l v b k l k c z 0 0 O D I x M D I s N D g y M T A 2 X H U w M D I 2 Z n V l b C 9 B d X R v U m V t b 3 Z l Z E N v b H V t b n M x L n t N Y X h F U k N U a W 1 l L D E 5 f S Z x d W 9 0 O y w m c X V v d D t T Z W N 0 a W 9 u M S 8 / Z G F 0 Y X N l d D 1 h b G x c d T A w M j Z w c m V z Z X R E Y X R l P S 0 1 R G F 5 c z d E Y X l z X H U w M D I 2 Z G F 0 Y U Z v c m 1 h d D 1 j c 3 Z c d T A w M j Z z d G F 0 a W 9 u S W R z P T Q 4 M j E w M i w 0 O D I x M D Z c d T A w M j Z m d W V s L 0 F 1 d G 9 S Z W 1 v d m V k Q 2 9 s d W 1 u c z E u e 1 N D L D I w f S Z x d W 9 0 O y w m c X V v d D t T Z W N 0 a W 9 u M S 8 / Z G F 0 Y X N l d D 1 h b G x c d T A w M j Z w c m V z Z X R E Y X R l P S 0 1 R G F 5 c z d E Y X l z X H U w M D I 2 Z G F 0 Y U Z v c m 1 h d D 1 j c 3 Z c d T A w M j Z z d G F 0 a W 9 u S W R z P T Q 4 M j E w M i w 0 O D I x M D Z c d T A w M j Z m d W V s L 0 F 1 d G 9 S Z W 1 v d m V k Q 2 9 s d W 1 u c z E u e 0 1 h e F N D V G l t Z S w y M X 0 m c X V v d D s s J n F 1 b 3 Q 7 U 2 V j d G l v b j E v P 2 R h d G F z Z X Q 9 Y W x s X H U w M D I 2 c H J l c 2 V 0 R G F 0 Z T 0 t N U R h e X M 3 R G F 5 c 1 x 1 M D A y N m R h d G F G b 3 J t Y X Q 9 Y 3 N 2 X H U w M D I 2 c 3 R h d G l v b k l k c z 0 0 O D I x M D I s N D g y M T A 2 X H U w M D I 2 Z n V l b C 9 B d X R v U m V t b 3 Z l Z E N v b H V t b n M x L n t C S S w y M n 0 m c X V v d D s s J n F 1 b 3 Q 7 U 2 V j d G l v b j E v P 2 R h d G F z Z X Q 9 Y W x s X H U w M D I 2 c H J l c 2 V 0 R G F 0 Z T 0 t N U R h e X M 3 R G F 5 c 1 x 1 M D A y N m R h d G F G b 3 J t Y X Q 9 Y 3 N 2 X H U w M D I 2 c 3 R h d G l v b k l k c z 0 0 O D I x M D I s N D g y M T A 2 X H U w M D I 2 Z n V l b C 9 B d X R v U m V t b 3 Z l Z E N v b H V t b n M x L n t N Y X h C S V R p b W U s M j N 9 J n F 1 b 3 Q 7 L C Z x d W 9 0 O 1 N l Y 3 R p b 2 4 x L z 9 k Y X R h c 2 V 0 P W F s b F x 1 M D A y N n B y Z X N l d E R h d G U 9 L T V E Y X l z N 0 R h e X N c d T A w M j Z k Y X R h R m 9 y b W F 0 P W N z d l x 1 M D A y N n N 0 Y X R p b 2 5 J Z H M 9 N D g y M T A y L D Q 4 M j E w N l x 1 M D A y N m Z 1 Z W w v Q X V 0 b 1 J l b W 9 2 Z W R D b 2 x 1 b W 5 z M S 5 7 T k Z E U l F B R m x h Z y w y N H 0 m c X V v d D t d L C Z x d W 9 0 O 0 N v b H V t b k N v d W 5 0 J n F 1 b 3 Q 7 O j I 1 L C Z x d W 9 0 O 0 t l e U N v b H V t b k 5 h b W V z J n F 1 b 3 Q 7 O l t d L C Z x d W 9 0 O 0 N v b H V t b k l k Z W 5 0 a X R p Z X M m c X V v d D s 6 W y Z x d W 9 0 O 1 N l Y 3 R p b 2 4 x L z 9 k Y X R h c 2 V 0 P W F s b F x 1 M D A y N n B y Z X N l d E R h d G U 9 L T V E Y X l z N 0 R h e X N c d T A w M j Z k Y X R h R m 9 y b W F 0 P W N z d l x 1 M D A y N n N 0 Y X R p b 2 5 J Z H M 9 N D g y M T A y L D Q 4 M j E w N l x 1 M D A y N m Z 1 Z W w v Q X V 0 b 1 J l b W 9 2 Z W R D b 2 x 1 b W 5 z M S 5 7 U 3 R h d G l v b k 5 h b W U s M H 0 m c X V v d D s s J n F 1 b 3 Q 7 U 2 V j d G l v b j E v P 2 R h d G F z Z X Q 9 Y W x s X H U w M D I 2 c H J l c 2 V 0 R G F 0 Z T 0 t N U R h e X M 3 R G F 5 c 1 x 1 M D A y N m R h d G F G b 3 J t Y X Q 9 Y 3 N 2 X H U w M D I 2 c 3 R h d G l v b k l k c z 0 0 O D I x M D I s N D g y M T A 2 X H U w M D I 2 Z n V l b C 9 B d X R v U m V t b 3 Z l Z E N v b H V t b n M x L n t P Y n N l c n Z h d G l v b l R p b W U s M X 0 m c X V v d D s s J n F 1 b 3 Q 7 U 2 V j d G l v b j E v P 2 R h d G F z Z X Q 9 Y W x s X H U w M D I 2 c H J l c 2 V 0 R G F 0 Z T 0 t N U R h e X M 3 R G F 5 c 1 x 1 M D A y N m R h d G F G b 3 J t Y X Q 9 Y 3 N 2 X H U w M D I 2 c 3 R h d G l v b k l k c z 0 0 O D I x M D I s N D g y M T A 2 X H U w M D I 2 Z n V l b C 9 B d X R v U m V t b 3 Z l Z E N v b H V t b n M x L n t O R k R S V H l w Z S w y f S Z x d W 9 0 O y w m c X V v d D t T Z W N 0 a W 9 u M S 8 / Z G F 0 Y X N l d D 1 h b G x c d T A w M j Z w c m V z Z X R E Y X R l P S 0 1 R G F 5 c z d E Y X l z X H U w M D I 2 Z G F 0 Y U Z v c m 1 h d D 1 j c 3 Z c d T A w M j Z z d G F 0 a W 9 u S W R z P T Q 4 M j E w M i w 0 O D I x M D Z c d T A w M j Z m d W V s L 0 F 1 d G 9 S Z W 1 v d m V k Q 2 9 s d W 1 u c z E u e 0 Z 1 Z W x N b 2 R l b C w z f S Z x d W 9 0 O y w m c X V v d D t T Z W N 0 a W 9 u M S 8 / Z G F 0 Y X N l d D 1 h b G x c d T A w M j Z w c m V z Z X R E Y X R l P S 0 1 R G F 5 c z d E Y X l z X H U w M D I 2 Z G F 0 Y U Z v c m 1 h d D 1 j c 3 Z c d T A w M j Z z d G F 0 a W 9 u S W R z P T Q 4 M j E w M i w 0 O D I x M D Z c d T A w M j Z m d W V s L 0 F 1 d G 9 S Z W 1 v d m V k Q 2 9 s d W 1 u c z E u e z F I c k Z N L D R 9 J n F 1 b 3 Q 7 L C Z x d W 9 0 O 1 N l Y 3 R p b 2 4 x L z 9 k Y X R h c 2 V 0 P W F s b F x 1 M D A y N n B y Z X N l d E R h d G U 9 L T V E Y X l z N 0 R h e X N c d T A w M j Z k Y X R h R m 9 y b W F 0 P W N z d l x 1 M D A y N n N 0 Y X R p b 2 5 J Z H M 9 N D g y M T A y L D Q 4 M j E w N l x 1 M D A y N m Z 1 Z W w v Q X V 0 b 1 J l b W 9 2 Z W R D b 2 x 1 b W 5 z M S 5 7 T W l u M U h y R k 1 U a W 1 l L D V 9 J n F 1 b 3 Q 7 L C Z x d W 9 0 O 1 N l Y 3 R p b 2 4 x L z 9 k Y X R h c 2 V 0 P W F s b F x 1 M D A y N n B y Z X N l d E R h d G U 9 L T V E Y X l z N 0 R h e X N c d T A w M j Z k Y X R h R m 9 y b W F 0 P W N z d l x 1 M D A y N n N 0 Y X R p b 2 5 J Z H M 9 N D g y M T A y L D Q 4 M j E w N l x 1 M D A y N m Z 1 Z W w v Q X V 0 b 1 J l b W 9 2 Z W R D b 2 x 1 b W 5 z M S 5 7 M T B I c k Z N L D Z 9 J n F 1 b 3 Q 7 L C Z x d W 9 0 O 1 N l Y 3 R p b 2 4 x L z 9 k Y X R h c 2 V 0 P W F s b F x 1 M D A y N n B y Z X N l d E R h d G U 9 L T V E Y X l z N 0 R h e X N c d T A w M j Z k Y X R h R m 9 y b W F 0 P W N z d l x 1 M D A y N n N 0 Y X R p b 2 5 J Z H M 9 N D g y M T A y L D Q 4 M j E w N l x 1 M D A y N m Z 1 Z W w v Q X V 0 b 1 J l b W 9 2 Z W R D b 2 x 1 b W 5 z M S 5 7 T W l u M T B I c k Z N V G l t Z S w 3 f S Z x d W 9 0 O y w m c X V v d D t T Z W N 0 a W 9 u M S 8 / Z G F 0 Y X N l d D 1 h b G x c d T A w M j Z w c m V z Z X R E Y X R l P S 0 1 R G F 5 c z d E Y X l z X H U w M D I 2 Z G F 0 Y U Z v c m 1 h d D 1 j c 3 Z c d T A w M j Z z d G F 0 a W 9 u S W R z P T Q 4 M j E w M i w 0 O D I x M D Z c d T A w M j Z m d W V s L 0 F 1 d G 9 S Z W 1 v d m V k Q 2 9 s d W 1 u c z E u e z E w M E h y R k 0 s O H 0 m c X V v d D s s J n F 1 b 3 Q 7 U 2 V j d G l v b j E v P 2 R h d G F z Z X Q 9 Y W x s X H U w M D I 2 c H J l c 2 V 0 R G F 0 Z T 0 t N U R h e X M 3 R G F 5 c 1 x 1 M D A y N m R h d G F G b 3 J t Y X Q 9 Y 3 N 2 X H U w M D I 2 c 3 R h d G l v b k l k c z 0 0 O D I x M D I s N D g y M T A 2 X H U w M D I 2 Z n V l b C 9 B d X R v U m V t b 3 Z l Z E N v b H V t b n M x L n t N a W 4 x M D B I c k Z N V G l t Z S w 5 f S Z x d W 9 0 O y w m c X V v d D t T Z W N 0 a W 9 u M S 8 / Z G F 0 Y X N l d D 1 h b G x c d T A w M j Z w c m V z Z X R E Y X R l P S 0 1 R G F 5 c z d E Y X l z X H U w M D I 2 Z G F 0 Y U Z v c m 1 h d D 1 j c 3 Z c d T A w M j Z z d G F 0 a W 9 u S W R z P T Q 4 M j E w M i w 0 O D I x M D Z c d T A w M j Z m d W V s L 0 F 1 d G 9 S Z W 1 v d m V k Q 2 9 s d W 1 u c z E u e z E w M D B I c k Z N L D E w f S Z x d W 9 0 O y w m c X V v d D t T Z W N 0 a W 9 u M S 8 / Z G F 0 Y X N l d D 1 h b G x c d T A w M j Z w c m V z Z X R E Y X R l P S 0 1 R G F 5 c z d E Y X l z X H U w M D I 2 Z G F 0 Y U Z v c m 1 h d D 1 j c 3 Z c d T A w M j Z z d G F 0 a W 9 u S W R z P T Q 4 M j E w M i w 0 O D I x M D Z c d T A w M j Z m d W V s L 0 F 1 d G 9 S Z W 1 v d m V k Q 2 9 s d W 1 u c z E u e 0 1 p b j E w M D B I c k Z N V G l t Z S w x M X 0 m c X V v d D s s J n F 1 b 3 Q 7 U 2 V j d G l v b j E v P 2 R h d G F z Z X Q 9 Y W x s X H U w M D I 2 c H J l c 2 V 0 R G F 0 Z T 0 t N U R h e X M 3 R G F 5 c 1 x 1 M D A y N m R h d G F G b 3 J t Y X Q 9 Y 3 N 2 X H U w M D I 2 c 3 R h d G l v b k l k c z 0 0 O D I x M D I s N D g y M T A 2 X H U w M D I 2 Z n V l b C 9 B d X R v U m V t b 3 Z l Z E N v b H V t b n M x L n t L Q k R J L D E y f S Z x d W 9 0 O y w m c X V v d D t T Z W N 0 a W 9 u M S 8 / Z G F 0 Y X N l d D 1 h b G x c d T A w M j Z w c m V z Z X R E Y X R l P S 0 1 R G F 5 c z d E Y X l z X H U w M D I 2 Z G F 0 Y U Z v c m 1 h d D 1 j c 3 Z c d T A w M j Z z d G F 0 a W 9 u S W R z P T Q 4 M j E w M i w 0 O D I x M D Z c d T A w M j Z m d W V s L 0 F 1 d G 9 S Z W 1 v d m V k Q 2 9 s d W 1 u c z E u e 0 d T S S w x M 3 0 m c X V v d D s s J n F 1 b 3 Q 7 U 2 V j d G l v b j E v P 2 R h d G F z Z X Q 9 Y W x s X H U w M D I 2 c H J l c 2 V 0 R G F 0 Z T 0 t N U R h e X M 3 R G F 5 c 1 x 1 M D A y N m R h d G F G b 3 J t Y X Q 9 Y 3 N 2 X H U w M D I 2 c 3 R h d G l v b k l k c z 0 0 O D I x M D I s N D g y M T A 2 X H U w M D I 2 Z n V l b C 9 B d X R v U m V t b 3 Z l Z E N v b H V t b n M x L n t X b 2 9 k e U Z N L D E 0 f S Z x d W 9 0 O y w m c X V v d D t T Z W N 0 a W 9 u M S 8 / Z G F 0 Y X N l d D 1 h b G x c d T A w M j Z w c m V z Z X R E Y X R l P S 0 1 R G F 5 c z d E Y X l z X H U w M D I 2 Z G F 0 Y U Z v c m 1 h d D 1 j c 3 Z c d T A w M j Z z d G F 0 a W 9 u S W R z P T Q 4 M j E w M i w 0 O D I x M D Z c d T A w M j Z m d W V s L 0 F 1 d G 9 S Z W 1 v d m V k Q 2 9 s d W 1 u c z E u e 0 h l c m J G T S w x N X 0 m c X V v d D s s J n F 1 b 3 Q 7 U 2 V j d G l v b j E v P 2 R h d G F z Z X Q 9 Y W x s X H U w M D I 2 c H J l c 2 V 0 R G F 0 Z T 0 t N U R h e X M 3 R G F 5 c 1 x 1 M D A y N m R h d G F G b 3 J t Y X Q 9 Y 3 N 2 X H U w M D I 2 c 3 R h d G l v b k l k c z 0 0 O D I x M D I s N D g y M T A 2 X H U w M D I 2 Z n V l b C 9 B d X R v U m V t b 3 Z l Z E N v b H V t b n M x L n t J Q y w x N n 0 m c X V v d D s s J n F 1 b 3 Q 7 U 2 V j d G l v b j E v P 2 R h d G F z Z X Q 9 Y W x s X H U w M D I 2 c H J l c 2 V 0 R G F 0 Z T 0 t N U R h e X M 3 R G F 5 c 1 x 1 M D A y N m R h d G F G b 3 J t Y X Q 9 Y 3 N 2 X H U w M D I 2 c 3 R h d G l v b k l k c z 0 0 O D I x M D I s N D g y M T A 2 X H U w M D I 2 Z n V l b C 9 B d X R v U m V t b 3 Z l Z E N v b H V t b n M x L n t N Y X h J Q 1 R p b W U s M T d 9 J n F 1 b 3 Q 7 L C Z x d W 9 0 O 1 N l Y 3 R p b 2 4 x L z 9 k Y X R h c 2 V 0 P W F s b F x 1 M D A y N n B y Z X N l d E R h d G U 9 L T V E Y X l z N 0 R h e X N c d T A w M j Z k Y X R h R m 9 y b W F 0 P W N z d l x 1 M D A y N n N 0 Y X R p b 2 5 J Z H M 9 N D g y M T A y L D Q 4 M j E w N l x 1 M D A y N m Z 1 Z W w v Q X V 0 b 1 J l b W 9 2 Z W R D b 2 x 1 b W 5 z M S 5 7 R V J D L D E 4 f S Z x d W 9 0 O y w m c X V v d D t T Z W N 0 a W 9 u M S 8 / Z G F 0 Y X N l d D 1 h b G x c d T A w M j Z w c m V z Z X R E Y X R l P S 0 1 R G F 5 c z d E Y X l z X H U w M D I 2 Z G F 0 Y U Z v c m 1 h d D 1 j c 3 Z c d T A w M j Z z d G F 0 a W 9 u S W R z P T Q 4 M j E w M i w 0 O D I x M D Z c d T A w M j Z m d W V s L 0 F 1 d G 9 S Z W 1 v d m V k Q 2 9 s d W 1 u c z E u e 0 1 h e E V S Q 1 R p b W U s M T l 9 J n F 1 b 3 Q 7 L C Z x d W 9 0 O 1 N l Y 3 R p b 2 4 x L z 9 k Y X R h c 2 V 0 P W F s b F x 1 M D A y N n B y Z X N l d E R h d G U 9 L T V E Y X l z N 0 R h e X N c d T A w M j Z k Y X R h R m 9 y b W F 0 P W N z d l x 1 M D A y N n N 0 Y X R p b 2 5 J Z H M 9 N D g y M T A y L D Q 4 M j E w N l x 1 M D A y N m Z 1 Z W w v Q X V 0 b 1 J l b W 9 2 Z W R D b 2 x 1 b W 5 z M S 5 7 U 0 M s M j B 9 J n F 1 b 3 Q 7 L C Z x d W 9 0 O 1 N l Y 3 R p b 2 4 x L z 9 k Y X R h c 2 V 0 P W F s b F x 1 M D A y N n B y Z X N l d E R h d G U 9 L T V E Y X l z N 0 R h e X N c d T A w M j Z k Y X R h R m 9 y b W F 0 P W N z d l x 1 M D A y N n N 0 Y X R p b 2 5 J Z H M 9 N D g y M T A y L D Q 4 M j E w N l x 1 M D A y N m Z 1 Z W w v Q X V 0 b 1 J l b W 9 2 Z W R D b 2 x 1 b W 5 z M S 5 7 T W F 4 U 0 N U a W 1 l L D I x f S Z x d W 9 0 O y w m c X V v d D t T Z W N 0 a W 9 u M S 8 / Z G F 0 Y X N l d D 1 h b G x c d T A w M j Z w c m V z Z X R E Y X R l P S 0 1 R G F 5 c z d E Y X l z X H U w M D I 2 Z G F 0 Y U Z v c m 1 h d D 1 j c 3 Z c d T A w M j Z z d G F 0 a W 9 u S W R z P T Q 4 M j E w M i w 0 O D I x M D Z c d T A w M j Z m d W V s L 0 F 1 d G 9 S Z W 1 v d m V k Q 2 9 s d W 1 u c z E u e 0 J J L D I y f S Z x d W 9 0 O y w m c X V v d D t T Z W N 0 a W 9 u M S 8 / Z G F 0 Y X N l d D 1 h b G x c d T A w M j Z w c m V z Z X R E Y X R l P S 0 1 R G F 5 c z d E Y X l z X H U w M D I 2 Z G F 0 Y U Z v c m 1 h d D 1 j c 3 Z c d T A w M j Z z d G F 0 a W 9 u S W R z P T Q 4 M j E w M i w 0 O D I x M D Z c d T A w M j Z m d W V s L 0 F 1 d G 9 S Z W 1 v d m V k Q 2 9 s d W 1 u c z E u e 0 1 h e E J J V G l t Z S w y M 3 0 m c X V v d D s s J n F 1 b 3 Q 7 U 2 V j d G l v b j E v P 2 R h d G F z Z X Q 9 Y W x s X H U w M D I 2 c H J l c 2 V 0 R G F 0 Z T 0 t N U R h e X M 3 R G F 5 c 1 x 1 M D A y N m R h d G F G b 3 J t Y X Q 9 Y 3 N 2 X H U w M D I 2 c 3 R h d G l v b k l k c z 0 0 O D I x M D I s N D g y M T A 2 X H U w M D I 2 Z n V l b C 9 B d X R v U m V t b 3 Z l Z E N v b H V t b n M x L n t O R k R S U U F G b G F n L D I 0 f S Z x d W 9 0 O 1 0 s J n F 1 b 3 Q 7 U m V s Y X R p b 2 5 z a G l w S W 5 m b y Z x d W 9 0 O z p b X X 0 i I C 8 + P E V u d H J 5 I F R 5 c G U 9 I k F k Z G V k V G 9 E Y X R h T W 9 k Z W w i I F Z h b H V l P S J s M C I g L z 4 8 L 1 N 0 Y W J s Z U V u d H J p Z X M + P C 9 J d G V t P j x J d G V t P j x J d G V t T G 9 j Y X R p b 2 4 + P E l 0 Z W 1 U e X B l P k Z v c m 1 1 b G E 8 L 0 l 0 Z W 1 U e X B l P j x J d G V t U G F 0 a D 5 T Z W N 0 a W 9 u M S 8 l M 0 Z k Y X R h c 2 V 0 J T N E Y W x s J T I 2 c H J l c 2 V 0 R G F 0 Z S U z R C 0 1 R G F 5 c z d E Y X l z J T I 2 Z G F 0 Y U Z v c m 1 h d C U z R G N z d i U y N n N 0 Y X R p b 2 5 J Z H M l M 0 Q 1 M D U w N S U y Q z Q 4 M j E w N y U y N m Z 1 Z W x N 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J l M W U w Y W V j L T E 4 Z j U t N G I 4 Y S 0 4 N T Z m L T V j M m M 3 N D N i N W E 1 M S I g L z 4 8 R W 5 0 c n k g V H l w Z T 0 i U m V z d W x 0 V H l w Z S I g V m F s d W U 9 I n N U Y W J s Z S I g L z 4 8 R W 5 0 c n k g V H l w Z T 0 i R m l s b E 9 i a m V j d F R 5 c G U i I F Z h b H V l P S J z V G F i b G U i I C 8 + P E V u d H J 5 I F R 5 c G U 9 I k 5 h b W V V c G R h d G V k Q W Z 0 Z X J G a W x s I i B W Y W x 1 Z T 0 i b D A i I C 8 + P E V u d H J 5 I F R 5 c G U 9 I k Z p b G x U Y X J n Z X Q i I F Z h b H V l P S J z X z 9 k Y X R h c 2 V 0 X 2 F s b F 9 w c m V z Z X R E Y X R l X 1 8 1 R G F 5 c z d E Y X l z X 2 R h d G F G b 3 J t Y X R f Y 3 N 2 X 3 N 0 Y X R p b 2 5 J Z H N f N T A 1 M D V f N D g y M T A 3 X 2 Z 1 Z W x N I i A v P j x F b n R y e S B U e X B l P S J G a W x s T G F z d F V w Z G F 0 Z W Q i I F Z h b H V l P S J k M j A y N i 0 w N i 0 w M l Q x M z o y N D o x N y 4 x O D c y O D M w W i I g L z 4 8 R W 5 0 c n k g V H l w Z T 0 i R m l s b E V y c m 9 y Q 2 9 1 b n Q i I F Z h b H V l P S J s M C I g L z 4 8 R W 5 0 c n k g V H l w Z T 0 i R m l s b E N v b H V t b l R 5 c G V z I i B W Y W x 1 Z T 0 i c 0 J n a 0 d C Z 1 V E Q l F N R k F 3 V U R B d 0 1 E Q X d V R E J R T U Z B d 1 V E Q X c 9 P S I g L z 4 8 R W 5 0 c n k g V H l w Z T 0 i R m l s b E N v b H V t b k 5 h b W V z I i B W Y W x 1 Z T 0 i c 1 s m c X V v d D t T d G F 0 a W 9 u T m F t Z S Z x d W 9 0 O y w m c X V v d D t P Y n N l c n Z h d G l v b l R p b W U m c X V v d D s s J n F 1 b 3 Q 7 T k Z E U l R 5 c G U m c X V v d D s s J n F 1 b 3 Q 7 R n V l b E 1 v Z G V s J n F 1 b 3 Q 7 L C Z x d W 9 0 O z F I c k Z N J n F 1 b 3 Q 7 L C Z x d W 9 0 O 0 1 p b j F I c k Z N V G l t Z S Z x d W 9 0 O y w m c X V v d D s x M E h y R k 0 m c X V v d D s s J n F 1 b 3 Q 7 T W l u M T B I c k Z N V G l t Z S Z x d W 9 0 O y w m c X V v d D s x M D B I c k Z N J n F 1 b 3 Q 7 L C Z x d W 9 0 O 0 1 p b j E w M E h y R k 1 U a W 1 l J n F 1 b 3 Q 7 L C Z x d W 9 0 O z E w M D B I c k Z N J n F 1 b 3 Q 7 L C Z x d W 9 0 O 0 1 p b j E w M D B I c k Z N V G l t Z S Z x d W 9 0 O y w m c X V v d D t L Q k R J J n F 1 b 3 Q 7 L C Z x d W 9 0 O 0 d T S S Z x d W 9 0 O y w m c X V v d D t X b 2 9 k e U Z N J n F 1 b 3 Q 7 L C Z x d W 9 0 O 0 h l c m J G T S Z x d W 9 0 O y w m c X V v d D t J Q y Z x d W 9 0 O y w m c X V v d D t N Y X h J Q 1 R p b W U m c X V v d D s s J n F 1 b 3 Q 7 R V J D J n F 1 b 3 Q 7 L C Z x d W 9 0 O 0 1 h e E V S Q 1 R p b W U m c X V v d D s s J n F 1 b 3 Q 7 U 0 M m c X V v d D s s J n F 1 b 3 Q 7 T W F 4 U 0 N U a W 1 l J n F 1 b 3 Q 7 L C Z x d W 9 0 O 0 J J J n F 1 b 3 Q 7 L C Z x d W 9 0 O 0 1 h e E J J V G l t Z S Z x d W 9 0 O y w m c X V v d D t O R k R S U U F G b G F n J n F 1 b 3 Q 7 X S I g L z 4 8 R W 5 0 c n k g V H l w Z T 0 i R m l s b F N 0 Y X R 1 c y I g V m F s d W U 9 I n N D b 2 1 w b G V 0 Z S I g L z 4 8 R W 5 0 c n k g V H l w Z T 0 i R m l s b E V y c m 9 y Q 2 9 k Z S I g V m F s d W U 9 I n N V b m t u b 3 d u I i A v P j x F b n R y e S B U e X B l P S J G a W x s Q 2 9 1 b n Q i I F Z h b H V l P S J s M j Q i I C 8 + P E V u d H J 5 I F R 5 c G U 9 I l J l b G F 0 a W 9 u c 2 h p c E l u Z m 9 D b 2 5 0 Y W l u Z X I i I F Z h b H V l P S J z e y Z x d W 9 0 O 2 N v b H V t b k N v d W 5 0 J n F 1 b 3 Q 7 O j I 1 L C Z x d W 9 0 O 2 t l e U N v b H V t b k 5 h b W V z J n F 1 b 3 Q 7 O l t d L C Z x d W 9 0 O 3 F 1 Z X J 5 U m V s Y X R p b 2 5 z a G l w c y Z x d W 9 0 O z p b X S w m c X V v d D t j b 2 x 1 b W 5 J Z G V u d G l 0 a W V z J n F 1 b 3 Q 7 O l s m c X V v d D t T Z W N 0 a W 9 u M S 8 / Z G F 0 Y X N l d D 1 h b G x c d T A w M j Z w c m V z Z X R E Y X R l P S 0 1 R G F 5 c z d E Y X l z X H U w M D I 2 Z G F 0 Y U Z v c m 1 h d D 1 j c 3 Z c d T A w M j Z z d G F 0 a W 9 u S W R z P T U w N T A 1 L D Q 4 M j E w N 1 x 1 M D A y N m Z 1 Z W x N L 0 F 1 d G 9 S Z W 1 v d m V k Q 2 9 s d W 1 u c z E u e 1 N 0 Y X R p b 2 5 O Y W 1 l L D B 9 J n F 1 b 3 Q 7 L C Z x d W 9 0 O 1 N l Y 3 R p b 2 4 x L z 9 k Y X R h c 2 V 0 P W F s b F x 1 M D A y N n B y Z X N l d E R h d G U 9 L T V E Y X l z N 0 R h e X N c d T A w M j Z k Y X R h R m 9 y b W F 0 P W N z d l x 1 M D A y N n N 0 Y X R p b 2 5 J Z H M 9 N T A 1 M D U s N D g y M T A 3 X H U w M D I 2 Z n V l b E 0 v Q X V 0 b 1 J l b W 9 2 Z W R D b 2 x 1 b W 5 z M S 5 7 T 2 J z Z X J 2 Y X R p b 2 5 U a W 1 l L D F 9 J n F 1 b 3 Q 7 L C Z x d W 9 0 O 1 N l Y 3 R p b 2 4 x L z 9 k Y X R h c 2 V 0 P W F s b F x 1 M D A y N n B y Z X N l d E R h d G U 9 L T V E Y X l z N 0 R h e X N c d T A w M j Z k Y X R h R m 9 y b W F 0 P W N z d l x 1 M D A y N n N 0 Y X R p b 2 5 J Z H M 9 N T A 1 M D U s N D g y M T A 3 X H U w M D I 2 Z n V l b E 0 v Q X V 0 b 1 J l b W 9 2 Z W R D b 2 x 1 b W 5 z M S 5 7 T k Z E U l R 5 c G U s M n 0 m c X V v d D s s J n F 1 b 3 Q 7 U 2 V j d G l v b j E v P 2 R h d G F z Z X Q 9 Y W x s X H U w M D I 2 c H J l c 2 V 0 R G F 0 Z T 0 t N U R h e X M 3 R G F 5 c 1 x 1 M D A y N m R h d G F G b 3 J t Y X Q 9 Y 3 N 2 X H U w M D I 2 c 3 R h d G l v b k l k c z 0 1 M D U w N S w 0 O D I x M D d c d T A w M j Z m d W V s T S 9 B d X R v U m V t b 3 Z l Z E N v b H V t b n M x L n t G d W V s T W 9 k Z W w s M 3 0 m c X V v d D s s J n F 1 b 3 Q 7 U 2 V j d G l v b j E v P 2 R h d G F z Z X Q 9 Y W x s X H U w M D I 2 c H J l c 2 V 0 R G F 0 Z T 0 t N U R h e X M 3 R G F 5 c 1 x 1 M D A y N m R h d G F G b 3 J t Y X Q 9 Y 3 N 2 X H U w M D I 2 c 3 R h d G l v b k l k c z 0 1 M D U w N S w 0 O D I x M D d c d T A w M j Z m d W V s T S 9 B d X R v U m V t b 3 Z l Z E N v b H V t b n M x L n s x S H J G T S w 0 f S Z x d W 9 0 O y w m c X V v d D t T Z W N 0 a W 9 u M S 8 / Z G F 0 Y X N l d D 1 h b G x c d T A w M j Z w c m V z Z X R E Y X R l P S 0 1 R G F 5 c z d E Y X l z X H U w M D I 2 Z G F 0 Y U Z v c m 1 h d D 1 j c 3 Z c d T A w M j Z z d G F 0 a W 9 u S W R z P T U w N T A 1 L D Q 4 M j E w N 1 x 1 M D A y N m Z 1 Z W x N L 0 F 1 d G 9 S Z W 1 v d m V k Q 2 9 s d W 1 u c z E u e 0 1 p b j F I c k Z N V G l t Z S w 1 f S Z x d W 9 0 O y w m c X V v d D t T Z W N 0 a W 9 u M S 8 / Z G F 0 Y X N l d D 1 h b G x c d T A w M j Z w c m V z Z X R E Y X R l P S 0 1 R G F 5 c z d E Y X l z X H U w M D I 2 Z G F 0 Y U Z v c m 1 h d D 1 j c 3 Z c d T A w M j Z z d G F 0 a W 9 u S W R z P T U w N T A 1 L D Q 4 M j E w N 1 x 1 M D A y N m Z 1 Z W x N L 0 F 1 d G 9 S Z W 1 v d m V k Q 2 9 s d W 1 u c z E u e z E w S H J G T S w 2 f S Z x d W 9 0 O y w m c X V v d D t T Z W N 0 a W 9 u M S 8 / Z G F 0 Y X N l d D 1 h b G x c d T A w M j Z w c m V z Z X R E Y X R l P S 0 1 R G F 5 c z d E Y X l z X H U w M D I 2 Z G F 0 Y U Z v c m 1 h d D 1 j c 3 Z c d T A w M j Z z d G F 0 a W 9 u S W R z P T U w N T A 1 L D Q 4 M j E w N 1 x 1 M D A y N m Z 1 Z W x N L 0 F 1 d G 9 S Z W 1 v d m V k Q 2 9 s d W 1 u c z E u e 0 1 p b j E w S H J G T V R p b W U s N 3 0 m c X V v d D s s J n F 1 b 3 Q 7 U 2 V j d G l v b j E v P 2 R h d G F z Z X Q 9 Y W x s X H U w M D I 2 c H J l c 2 V 0 R G F 0 Z T 0 t N U R h e X M 3 R G F 5 c 1 x 1 M D A y N m R h d G F G b 3 J t Y X Q 9 Y 3 N 2 X H U w M D I 2 c 3 R h d G l v b k l k c z 0 1 M D U w N S w 0 O D I x M D d c d T A w M j Z m d W V s T S 9 B d X R v U m V t b 3 Z l Z E N v b H V t b n M x L n s x M D B I c k Z N L D h 9 J n F 1 b 3 Q 7 L C Z x d W 9 0 O 1 N l Y 3 R p b 2 4 x L z 9 k Y X R h c 2 V 0 P W F s b F x 1 M D A y N n B y Z X N l d E R h d G U 9 L T V E Y X l z N 0 R h e X N c d T A w M j Z k Y X R h R m 9 y b W F 0 P W N z d l x 1 M D A y N n N 0 Y X R p b 2 5 J Z H M 9 N T A 1 M D U s N D g y M T A 3 X H U w M D I 2 Z n V l b E 0 v Q X V 0 b 1 J l b W 9 2 Z W R D b 2 x 1 b W 5 z M S 5 7 T W l u M T A w S H J G T V R p b W U s O X 0 m c X V v d D s s J n F 1 b 3 Q 7 U 2 V j d G l v b j E v P 2 R h d G F z Z X Q 9 Y W x s X H U w M D I 2 c H J l c 2 V 0 R G F 0 Z T 0 t N U R h e X M 3 R G F 5 c 1 x 1 M D A y N m R h d G F G b 3 J t Y X Q 9 Y 3 N 2 X H U w M D I 2 c 3 R h d G l v b k l k c z 0 1 M D U w N S w 0 O D I x M D d c d T A w M j Z m d W V s T S 9 B d X R v U m V t b 3 Z l Z E N v b H V t b n M x L n s x M D A w S H J G T S w x M H 0 m c X V v d D s s J n F 1 b 3 Q 7 U 2 V j d G l v b j E v P 2 R h d G F z Z X Q 9 Y W x s X H U w M D I 2 c H J l c 2 V 0 R G F 0 Z T 0 t N U R h e X M 3 R G F 5 c 1 x 1 M D A y N m R h d G F G b 3 J t Y X Q 9 Y 3 N 2 X H U w M D I 2 c 3 R h d G l v b k l k c z 0 1 M D U w N S w 0 O D I x M D d c d T A w M j Z m d W V s T S 9 B d X R v U m V t b 3 Z l Z E N v b H V t b n M x L n t N a W 4 x M D A w S H J G T V R p b W U s M T F 9 J n F 1 b 3 Q 7 L C Z x d W 9 0 O 1 N l Y 3 R p b 2 4 x L z 9 k Y X R h c 2 V 0 P W F s b F x 1 M D A y N n B y Z X N l d E R h d G U 9 L T V E Y X l z N 0 R h e X N c d T A w M j Z k Y X R h R m 9 y b W F 0 P W N z d l x 1 M D A y N n N 0 Y X R p b 2 5 J Z H M 9 N T A 1 M D U s N D g y M T A 3 X H U w M D I 2 Z n V l b E 0 v Q X V 0 b 1 J l b W 9 2 Z W R D b 2 x 1 b W 5 z M S 5 7 S 0 J E S S w x M n 0 m c X V v d D s s J n F 1 b 3 Q 7 U 2 V j d G l v b j E v P 2 R h d G F z Z X Q 9 Y W x s X H U w M D I 2 c H J l c 2 V 0 R G F 0 Z T 0 t N U R h e X M 3 R G F 5 c 1 x 1 M D A y N m R h d G F G b 3 J t Y X Q 9 Y 3 N 2 X H U w M D I 2 c 3 R h d G l v b k l k c z 0 1 M D U w N S w 0 O D I x M D d c d T A w M j Z m d W V s T S 9 B d X R v U m V t b 3 Z l Z E N v b H V t b n M x L n t H U 0 k s M T N 9 J n F 1 b 3 Q 7 L C Z x d W 9 0 O 1 N l Y 3 R p b 2 4 x L z 9 k Y X R h c 2 V 0 P W F s b F x 1 M D A y N n B y Z X N l d E R h d G U 9 L T V E Y X l z N 0 R h e X N c d T A w M j Z k Y X R h R m 9 y b W F 0 P W N z d l x 1 M D A y N n N 0 Y X R p b 2 5 J Z H M 9 N T A 1 M D U s N D g y M T A 3 X H U w M D I 2 Z n V l b E 0 v Q X V 0 b 1 J l b W 9 2 Z W R D b 2 x 1 b W 5 z M S 5 7 V 2 9 v Z H l G T S w x N H 0 m c X V v d D s s J n F 1 b 3 Q 7 U 2 V j d G l v b j E v P 2 R h d G F z Z X Q 9 Y W x s X H U w M D I 2 c H J l c 2 V 0 R G F 0 Z T 0 t N U R h e X M 3 R G F 5 c 1 x 1 M D A y N m R h d G F G b 3 J t Y X Q 9 Y 3 N 2 X H U w M D I 2 c 3 R h d G l v b k l k c z 0 1 M D U w N S w 0 O D I x M D d c d T A w M j Z m d W V s T S 9 B d X R v U m V t b 3 Z l Z E N v b H V t b n M x L n t I Z X J i R k 0 s M T V 9 J n F 1 b 3 Q 7 L C Z x d W 9 0 O 1 N l Y 3 R p b 2 4 x L z 9 k Y X R h c 2 V 0 P W F s b F x 1 M D A y N n B y Z X N l d E R h d G U 9 L T V E Y X l z N 0 R h e X N c d T A w M j Z k Y X R h R m 9 y b W F 0 P W N z d l x 1 M D A y N n N 0 Y X R p b 2 5 J Z H M 9 N T A 1 M D U s N D g y M T A 3 X H U w M D I 2 Z n V l b E 0 v Q X V 0 b 1 J l b W 9 2 Z W R D b 2 x 1 b W 5 z M S 5 7 S U M s M T Z 9 J n F 1 b 3 Q 7 L C Z x d W 9 0 O 1 N l Y 3 R p b 2 4 x L z 9 k Y X R h c 2 V 0 P W F s b F x 1 M D A y N n B y Z X N l d E R h d G U 9 L T V E Y X l z N 0 R h e X N c d T A w M j Z k Y X R h R m 9 y b W F 0 P W N z d l x 1 M D A y N n N 0 Y X R p b 2 5 J Z H M 9 N T A 1 M D U s N D g y M T A 3 X H U w M D I 2 Z n V l b E 0 v Q X V 0 b 1 J l b W 9 2 Z W R D b 2 x 1 b W 5 z M S 5 7 T W F 4 S U N U a W 1 l L D E 3 f S Z x d W 9 0 O y w m c X V v d D t T Z W N 0 a W 9 u M S 8 / Z G F 0 Y X N l d D 1 h b G x c d T A w M j Z w c m V z Z X R E Y X R l P S 0 1 R G F 5 c z d E Y X l z X H U w M D I 2 Z G F 0 Y U Z v c m 1 h d D 1 j c 3 Z c d T A w M j Z z d G F 0 a W 9 u S W R z P T U w N T A 1 L D Q 4 M j E w N 1 x 1 M D A y N m Z 1 Z W x N L 0 F 1 d G 9 S Z W 1 v d m V k Q 2 9 s d W 1 u c z E u e 0 V S Q y w x O H 0 m c X V v d D s s J n F 1 b 3 Q 7 U 2 V j d G l v b j E v P 2 R h d G F z Z X Q 9 Y W x s X H U w M D I 2 c H J l c 2 V 0 R G F 0 Z T 0 t N U R h e X M 3 R G F 5 c 1 x 1 M D A y N m R h d G F G b 3 J t Y X Q 9 Y 3 N 2 X H U w M D I 2 c 3 R h d G l v b k l k c z 0 1 M D U w N S w 0 O D I x M D d c d T A w M j Z m d W V s T S 9 B d X R v U m V t b 3 Z l Z E N v b H V t b n M x L n t N Y X h F U k N U a W 1 l L D E 5 f S Z x d W 9 0 O y w m c X V v d D t T Z W N 0 a W 9 u M S 8 / Z G F 0 Y X N l d D 1 h b G x c d T A w M j Z w c m V z Z X R E Y X R l P S 0 1 R G F 5 c z d E Y X l z X H U w M D I 2 Z G F 0 Y U Z v c m 1 h d D 1 j c 3 Z c d T A w M j Z z d G F 0 a W 9 u S W R z P T U w N T A 1 L D Q 4 M j E w N 1 x 1 M D A y N m Z 1 Z W x N L 0 F 1 d G 9 S Z W 1 v d m V k Q 2 9 s d W 1 u c z E u e 1 N D L D I w f S Z x d W 9 0 O y w m c X V v d D t T Z W N 0 a W 9 u M S 8 / Z G F 0 Y X N l d D 1 h b G x c d T A w M j Z w c m V z Z X R E Y X R l P S 0 1 R G F 5 c z d E Y X l z X H U w M D I 2 Z G F 0 Y U Z v c m 1 h d D 1 j c 3 Z c d T A w M j Z z d G F 0 a W 9 u S W R z P T U w N T A 1 L D Q 4 M j E w N 1 x 1 M D A y N m Z 1 Z W x N L 0 F 1 d G 9 S Z W 1 v d m V k Q 2 9 s d W 1 u c z E u e 0 1 h e F N D V G l t Z S w y M X 0 m c X V v d D s s J n F 1 b 3 Q 7 U 2 V j d G l v b j E v P 2 R h d G F z Z X Q 9 Y W x s X H U w M D I 2 c H J l c 2 V 0 R G F 0 Z T 0 t N U R h e X M 3 R G F 5 c 1 x 1 M D A y N m R h d G F G b 3 J t Y X Q 9 Y 3 N 2 X H U w M D I 2 c 3 R h d G l v b k l k c z 0 1 M D U w N S w 0 O D I x M D d c d T A w M j Z m d W V s T S 9 B d X R v U m V t b 3 Z l Z E N v b H V t b n M x L n t C S S w y M n 0 m c X V v d D s s J n F 1 b 3 Q 7 U 2 V j d G l v b j E v P 2 R h d G F z Z X Q 9 Y W x s X H U w M D I 2 c H J l c 2 V 0 R G F 0 Z T 0 t N U R h e X M 3 R G F 5 c 1 x 1 M D A y N m R h d G F G b 3 J t Y X Q 9 Y 3 N 2 X H U w M D I 2 c 3 R h d G l v b k l k c z 0 1 M D U w N S w 0 O D I x M D d c d T A w M j Z m d W V s T S 9 B d X R v U m V t b 3 Z l Z E N v b H V t b n M x L n t N Y X h C S V R p b W U s M j N 9 J n F 1 b 3 Q 7 L C Z x d W 9 0 O 1 N l Y 3 R p b 2 4 x L z 9 k Y X R h c 2 V 0 P W F s b F x 1 M D A y N n B y Z X N l d E R h d G U 9 L T V E Y X l z N 0 R h e X N c d T A w M j Z k Y X R h R m 9 y b W F 0 P W N z d l x 1 M D A y N n N 0 Y X R p b 2 5 J Z H M 9 N T A 1 M D U s N D g y M T A 3 X H U w M D I 2 Z n V l b E 0 v Q X V 0 b 1 J l b W 9 2 Z W R D b 2 x 1 b W 5 z M S 5 7 T k Z E U l F B R m x h Z y w y N H 0 m c X V v d D t d L C Z x d W 9 0 O 0 N v b H V t b k N v d W 5 0 J n F 1 b 3 Q 7 O j I 1 L C Z x d W 9 0 O 0 t l e U N v b H V t b k 5 h b W V z J n F 1 b 3 Q 7 O l t d L C Z x d W 9 0 O 0 N v b H V t b k l k Z W 5 0 a X R p Z X M m c X V v d D s 6 W y Z x d W 9 0 O 1 N l Y 3 R p b 2 4 x L z 9 k Y X R h c 2 V 0 P W F s b F x 1 M D A y N n B y Z X N l d E R h d G U 9 L T V E Y X l z N 0 R h e X N c d T A w M j Z k Y X R h R m 9 y b W F 0 P W N z d l x 1 M D A y N n N 0 Y X R p b 2 5 J Z H M 9 N T A 1 M D U s N D g y M T A 3 X H U w M D I 2 Z n V l b E 0 v Q X V 0 b 1 J l b W 9 2 Z W R D b 2 x 1 b W 5 z M S 5 7 U 3 R h d G l v b k 5 h b W U s M H 0 m c X V v d D s s J n F 1 b 3 Q 7 U 2 V j d G l v b j E v P 2 R h d G F z Z X Q 9 Y W x s X H U w M D I 2 c H J l c 2 V 0 R G F 0 Z T 0 t N U R h e X M 3 R G F 5 c 1 x 1 M D A y N m R h d G F G b 3 J t Y X Q 9 Y 3 N 2 X H U w M D I 2 c 3 R h d G l v b k l k c z 0 1 M D U w N S w 0 O D I x M D d c d T A w M j Z m d W V s T S 9 B d X R v U m V t b 3 Z l Z E N v b H V t b n M x L n t P Y n N l c n Z h d G l v b l R p b W U s M X 0 m c X V v d D s s J n F 1 b 3 Q 7 U 2 V j d G l v b j E v P 2 R h d G F z Z X Q 9 Y W x s X H U w M D I 2 c H J l c 2 V 0 R G F 0 Z T 0 t N U R h e X M 3 R G F 5 c 1 x 1 M D A y N m R h d G F G b 3 J t Y X Q 9 Y 3 N 2 X H U w M D I 2 c 3 R h d G l v b k l k c z 0 1 M D U w N S w 0 O D I x M D d c d T A w M j Z m d W V s T S 9 B d X R v U m V t b 3 Z l Z E N v b H V t b n M x L n t O R k R S V H l w Z S w y f S Z x d W 9 0 O y w m c X V v d D t T Z W N 0 a W 9 u M S 8 / Z G F 0 Y X N l d D 1 h b G x c d T A w M j Z w c m V z Z X R E Y X R l P S 0 1 R G F 5 c z d E Y X l z X H U w M D I 2 Z G F 0 Y U Z v c m 1 h d D 1 j c 3 Z c d T A w M j Z z d G F 0 a W 9 u S W R z P T U w N T A 1 L D Q 4 M j E w N 1 x 1 M D A y N m Z 1 Z W x N L 0 F 1 d G 9 S Z W 1 v d m V k Q 2 9 s d W 1 u c z E u e 0 Z 1 Z W x N b 2 R l b C w z f S Z x d W 9 0 O y w m c X V v d D t T Z W N 0 a W 9 u M S 8 / Z G F 0 Y X N l d D 1 h b G x c d T A w M j Z w c m V z Z X R E Y X R l P S 0 1 R G F 5 c z d E Y X l z X H U w M D I 2 Z G F 0 Y U Z v c m 1 h d D 1 j c 3 Z c d T A w M j Z z d G F 0 a W 9 u S W R z P T U w N T A 1 L D Q 4 M j E w N 1 x 1 M D A y N m Z 1 Z W x N L 0 F 1 d G 9 S Z W 1 v d m V k Q 2 9 s d W 1 u c z E u e z F I c k Z N L D R 9 J n F 1 b 3 Q 7 L C Z x d W 9 0 O 1 N l Y 3 R p b 2 4 x L z 9 k Y X R h c 2 V 0 P W F s b F x 1 M D A y N n B y Z X N l d E R h d G U 9 L T V E Y X l z N 0 R h e X N c d T A w M j Z k Y X R h R m 9 y b W F 0 P W N z d l x 1 M D A y N n N 0 Y X R p b 2 5 J Z H M 9 N T A 1 M D U s N D g y M T A 3 X H U w M D I 2 Z n V l b E 0 v Q X V 0 b 1 J l b W 9 2 Z W R D b 2 x 1 b W 5 z M S 5 7 T W l u M U h y R k 1 U a W 1 l L D V 9 J n F 1 b 3 Q 7 L C Z x d W 9 0 O 1 N l Y 3 R p b 2 4 x L z 9 k Y X R h c 2 V 0 P W F s b F x 1 M D A y N n B y Z X N l d E R h d G U 9 L T V E Y X l z N 0 R h e X N c d T A w M j Z k Y X R h R m 9 y b W F 0 P W N z d l x 1 M D A y N n N 0 Y X R p b 2 5 J Z H M 9 N T A 1 M D U s N D g y M T A 3 X H U w M D I 2 Z n V l b E 0 v Q X V 0 b 1 J l b W 9 2 Z W R D b 2 x 1 b W 5 z M S 5 7 M T B I c k Z N L D Z 9 J n F 1 b 3 Q 7 L C Z x d W 9 0 O 1 N l Y 3 R p b 2 4 x L z 9 k Y X R h c 2 V 0 P W F s b F x 1 M D A y N n B y Z X N l d E R h d G U 9 L T V E Y X l z N 0 R h e X N c d T A w M j Z k Y X R h R m 9 y b W F 0 P W N z d l x 1 M D A y N n N 0 Y X R p b 2 5 J Z H M 9 N T A 1 M D U s N D g y M T A 3 X H U w M D I 2 Z n V l b E 0 v Q X V 0 b 1 J l b W 9 2 Z W R D b 2 x 1 b W 5 z M S 5 7 T W l u M T B I c k Z N V G l t Z S w 3 f S Z x d W 9 0 O y w m c X V v d D t T Z W N 0 a W 9 u M S 8 / Z G F 0 Y X N l d D 1 h b G x c d T A w M j Z w c m V z Z X R E Y X R l P S 0 1 R G F 5 c z d E Y X l z X H U w M D I 2 Z G F 0 Y U Z v c m 1 h d D 1 j c 3 Z c d T A w M j Z z d G F 0 a W 9 u S W R z P T U w N T A 1 L D Q 4 M j E w N 1 x 1 M D A y N m Z 1 Z W x N L 0 F 1 d G 9 S Z W 1 v d m V k Q 2 9 s d W 1 u c z E u e z E w M E h y R k 0 s O H 0 m c X V v d D s s J n F 1 b 3 Q 7 U 2 V j d G l v b j E v P 2 R h d G F z Z X Q 9 Y W x s X H U w M D I 2 c H J l c 2 V 0 R G F 0 Z T 0 t N U R h e X M 3 R G F 5 c 1 x 1 M D A y N m R h d G F G b 3 J t Y X Q 9 Y 3 N 2 X H U w M D I 2 c 3 R h d G l v b k l k c z 0 1 M D U w N S w 0 O D I x M D d c d T A w M j Z m d W V s T S 9 B d X R v U m V t b 3 Z l Z E N v b H V t b n M x L n t N a W 4 x M D B I c k Z N V G l t Z S w 5 f S Z x d W 9 0 O y w m c X V v d D t T Z W N 0 a W 9 u M S 8 / Z G F 0 Y X N l d D 1 h b G x c d T A w M j Z w c m V z Z X R E Y X R l P S 0 1 R G F 5 c z d E Y X l z X H U w M D I 2 Z G F 0 Y U Z v c m 1 h d D 1 j c 3 Z c d T A w M j Z z d G F 0 a W 9 u S W R z P T U w N T A 1 L D Q 4 M j E w N 1 x 1 M D A y N m Z 1 Z W x N L 0 F 1 d G 9 S Z W 1 v d m V k Q 2 9 s d W 1 u c z E u e z E w M D B I c k Z N L D E w f S Z x d W 9 0 O y w m c X V v d D t T Z W N 0 a W 9 u M S 8 / Z G F 0 Y X N l d D 1 h b G x c d T A w M j Z w c m V z Z X R E Y X R l P S 0 1 R G F 5 c z d E Y X l z X H U w M D I 2 Z G F 0 Y U Z v c m 1 h d D 1 j c 3 Z c d T A w M j Z z d G F 0 a W 9 u S W R z P T U w N T A 1 L D Q 4 M j E w N 1 x 1 M D A y N m Z 1 Z W x N L 0 F 1 d G 9 S Z W 1 v d m V k Q 2 9 s d W 1 u c z E u e 0 1 p b j E w M D B I c k Z N V G l t Z S w x M X 0 m c X V v d D s s J n F 1 b 3 Q 7 U 2 V j d G l v b j E v P 2 R h d G F z Z X Q 9 Y W x s X H U w M D I 2 c H J l c 2 V 0 R G F 0 Z T 0 t N U R h e X M 3 R G F 5 c 1 x 1 M D A y N m R h d G F G b 3 J t Y X Q 9 Y 3 N 2 X H U w M D I 2 c 3 R h d G l v b k l k c z 0 1 M D U w N S w 0 O D I x M D d c d T A w M j Z m d W V s T S 9 B d X R v U m V t b 3 Z l Z E N v b H V t b n M x L n t L Q k R J L D E y f S Z x d W 9 0 O y w m c X V v d D t T Z W N 0 a W 9 u M S 8 / Z G F 0 Y X N l d D 1 h b G x c d T A w M j Z w c m V z Z X R E Y X R l P S 0 1 R G F 5 c z d E Y X l z X H U w M D I 2 Z G F 0 Y U Z v c m 1 h d D 1 j c 3 Z c d T A w M j Z z d G F 0 a W 9 u S W R z P T U w N T A 1 L D Q 4 M j E w N 1 x 1 M D A y N m Z 1 Z W x N L 0 F 1 d G 9 S Z W 1 v d m V k Q 2 9 s d W 1 u c z E u e 0 d T S S w x M 3 0 m c X V v d D s s J n F 1 b 3 Q 7 U 2 V j d G l v b j E v P 2 R h d G F z Z X Q 9 Y W x s X H U w M D I 2 c H J l c 2 V 0 R G F 0 Z T 0 t N U R h e X M 3 R G F 5 c 1 x 1 M D A y N m R h d G F G b 3 J t Y X Q 9 Y 3 N 2 X H U w M D I 2 c 3 R h d G l v b k l k c z 0 1 M D U w N S w 0 O D I x M D d c d T A w M j Z m d W V s T S 9 B d X R v U m V t b 3 Z l Z E N v b H V t b n M x L n t X b 2 9 k e U Z N L D E 0 f S Z x d W 9 0 O y w m c X V v d D t T Z W N 0 a W 9 u M S 8 / Z G F 0 Y X N l d D 1 h b G x c d T A w M j Z w c m V z Z X R E Y X R l P S 0 1 R G F 5 c z d E Y X l z X H U w M D I 2 Z G F 0 Y U Z v c m 1 h d D 1 j c 3 Z c d T A w M j Z z d G F 0 a W 9 u S W R z P T U w N T A 1 L D Q 4 M j E w N 1 x 1 M D A y N m Z 1 Z W x N L 0 F 1 d G 9 S Z W 1 v d m V k Q 2 9 s d W 1 u c z E u e 0 h l c m J G T S w x N X 0 m c X V v d D s s J n F 1 b 3 Q 7 U 2 V j d G l v b j E v P 2 R h d G F z Z X Q 9 Y W x s X H U w M D I 2 c H J l c 2 V 0 R G F 0 Z T 0 t N U R h e X M 3 R G F 5 c 1 x 1 M D A y N m R h d G F G b 3 J t Y X Q 9 Y 3 N 2 X H U w M D I 2 c 3 R h d G l v b k l k c z 0 1 M D U w N S w 0 O D I x M D d c d T A w M j Z m d W V s T S 9 B d X R v U m V t b 3 Z l Z E N v b H V t b n M x L n t J Q y w x N n 0 m c X V v d D s s J n F 1 b 3 Q 7 U 2 V j d G l v b j E v P 2 R h d G F z Z X Q 9 Y W x s X H U w M D I 2 c H J l c 2 V 0 R G F 0 Z T 0 t N U R h e X M 3 R G F 5 c 1 x 1 M D A y N m R h d G F G b 3 J t Y X Q 9 Y 3 N 2 X H U w M D I 2 c 3 R h d G l v b k l k c z 0 1 M D U w N S w 0 O D I x M D d c d T A w M j Z m d W V s T S 9 B d X R v U m V t b 3 Z l Z E N v b H V t b n M x L n t N Y X h J Q 1 R p b W U s M T d 9 J n F 1 b 3 Q 7 L C Z x d W 9 0 O 1 N l Y 3 R p b 2 4 x L z 9 k Y X R h c 2 V 0 P W F s b F x 1 M D A y N n B y Z X N l d E R h d G U 9 L T V E Y X l z N 0 R h e X N c d T A w M j Z k Y X R h R m 9 y b W F 0 P W N z d l x 1 M D A y N n N 0 Y X R p b 2 5 J Z H M 9 N T A 1 M D U s N D g y M T A 3 X H U w M D I 2 Z n V l b E 0 v Q X V 0 b 1 J l b W 9 2 Z W R D b 2 x 1 b W 5 z M S 5 7 R V J D L D E 4 f S Z x d W 9 0 O y w m c X V v d D t T Z W N 0 a W 9 u M S 8 / Z G F 0 Y X N l d D 1 h b G x c d T A w M j Z w c m V z Z X R E Y X R l P S 0 1 R G F 5 c z d E Y X l z X H U w M D I 2 Z G F 0 Y U Z v c m 1 h d D 1 j c 3 Z c d T A w M j Z z d G F 0 a W 9 u S W R z P T U w N T A 1 L D Q 4 M j E w N 1 x 1 M D A y N m Z 1 Z W x N L 0 F 1 d G 9 S Z W 1 v d m V k Q 2 9 s d W 1 u c z E u e 0 1 h e E V S Q 1 R p b W U s M T l 9 J n F 1 b 3 Q 7 L C Z x d W 9 0 O 1 N l Y 3 R p b 2 4 x L z 9 k Y X R h c 2 V 0 P W F s b F x 1 M D A y N n B y Z X N l d E R h d G U 9 L T V E Y X l z N 0 R h e X N c d T A w M j Z k Y X R h R m 9 y b W F 0 P W N z d l x 1 M D A y N n N 0 Y X R p b 2 5 J Z H M 9 N T A 1 M D U s N D g y M T A 3 X H U w M D I 2 Z n V l b E 0 v Q X V 0 b 1 J l b W 9 2 Z W R D b 2 x 1 b W 5 z M S 5 7 U 0 M s M j B 9 J n F 1 b 3 Q 7 L C Z x d W 9 0 O 1 N l Y 3 R p b 2 4 x L z 9 k Y X R h c 2 V 0 P W F s b F x 1 M D A y N n B y Z X N l d E R h d G U 9 L T V E Y X l z N 0 R h e X N c d T A w M j Z k Y X R h R m 9 y b W F 0 P W N z d l x 1 M D A y N n N 0 Y X R p b 2 5 J Z H M 9 N T A 1 M D U s N D g y M T A 3 X H U w M D I 2 Z n V l b E 0 v Q X V 0 b 1 J l b W 9 2 Z W R D b 2 x 1 b W 5 z M S 5 7 T W F 4 U 0 N U a W 1 l L D I x f S Z x d W 9 0 O y w m c X V v d D t T Z W N 0 a W 9 u M S 8 / Z G F 0 Y X N l d D 1 h b G x c d T A w M j Z w c m V z Z X R E Y X R l P S 0 1 R G F 5 c z d E Y X l z X H U w M D I 2 Z G F 0 Y U Z v c m 1 h d D 1 j c 3 Z c d T A w M j Z z d G F 0 a W 9 u S W R z P T U w N T A 1 L D Q 4 M j E w N 1 x 1 M D A y N m Z 1 Z W x N L 0 F 1 d G 9 S Z W 1 v d m V k Q 2 9 s d W 1 u c z E u e 0 J J L D I y f S Z x d W 9 0 O y w m c X V v d D t T Z W N 0 a W 9 u M S 8 / Z G F 0 Y X N l d D 1 h b G x c d T A w M j Z w c m V z Z X R E Y X R l P S 0 1 R G F 5 c z d E Y X l z X H U w M D I 2 Z G F 0 Y U Z v c m 1 h d D 1 j c 3 Z c d T A w M j Z z d G F 0 a W 9 u S W R z P T U w N T A 1 L D Q 4 M j E w N 1 x 1 M D A y N m Z 1 Z W x N L 0 F 1 d G 9 S Z W 1 v d m V k Q 2 9 s d W 1 u c z E u e 0 1 h e E J J V G l t Z S w y M 3 0 m c X V v d D s s J n F 1 b 3 Q 7 U 2 V j d G l v b j E v P 2 R h d G F z Z X Q 9 Y W x s X H U w M D I 2 c H J l c 2 V 0 R G F 0 Z T 0 t N U R h e X M 3 R G F 5 c 1 x 1 M D A y N m R h d G F G b 3 J t Y X Q 9 Y 3 N 2 X H U w M D I 2 c 3 R h d G l v b k l k c z 0 1 M D U w N S w 0 O D I x M D d c d T A w M j Z m d W V s T S 9 B d X R v U m V t b 3 Z l Z E N v b H V t b n M x L n t O R k R S U U F G b G F n L D I 0 f S Z x d W 9 0 O 1 0 s J n F 1 b 3 Q 7 U m V s Y X R p b 2 5 z a G l w S W 5 m b y Z x d W 9 0 O z p b X X 0 i I C 8 + P E V u d H J 5 I F R 5 c G U 9 I k F k Z G V k V G 9 E Y X R h T W 9 k Z W w i I F Z h b H V l P S J s M C I g L z 4 8 L 1 N 0 Y W J s Z U V u d H J p Z X M + P C 9 J d G V t P j x J d G V t P j x J d G V t T G 9 j Y X R p b 2 4 + P E l 0 Z W 1 U e X B l P k Z v c m 1 1 b G E 8 L 0 l 0 Z W 1 U e X B l P j x J d G V t U G F 0 a D 5 T Z W N 0 a W 9 u M S 8 l M 0 Z k Y X R h c 2 V 0 J T N E Y W x s J T I 2 c H J l c 2 V 0 R G F 0 Z S U z R C 0 1 R G F 5 c z d E Y X l z J T I 2 Z G F 0 Y U Z v c m 1 h d C U z R G N z d i U y N n N 0 Y X R p b 2 5 J Z H M l M 0 Q 0 O D I x M D U l M k M 1 M D M w N S U y N m Z 1 Z W x N 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F l M 2 N k M 2 M 5 L T Z k N T M t N G R m Y y 1 i M j F h L T Q z M z R l Z W J h M W E x Z C I g L z 4 8 R W 5 0 c n k g V H l w Z T 0 i U m V z d W x 0 V H l w Z S I g V m F s d W U 9 I n N U Y W J s Z S I g L z 4 8 R W 5 0 c n k g V H l w Z T 0 i R m l s b E 9 i a m V j d F R 5 c G U i I F Z h b H V l P S J z V G F i b G U i I C 8 + P E V u d H J 5 I F R 5 c G U 9 I k 5 h b W V V c G R h d G V k Q W Z 0 Z X J G a W x s I i B W Y W x 1 Z T 0 i b D A i I C 8 + P E V u d H J 5 I F R 5 c G U 9 I k Z p b G x U Y X J n Z X Q i I F Z h b H V l P S J z X z 9 k Y X R h c 2 V 0 X 2 F s b F 9 w c m V z Z X R E Y X R l X 1 8 1 R G F 5 c z d E Y X l z X 2 R h d G F G b 3 J t Y X R f Y 3 N 2 X 3 N 0 Y X R p b 2 5 J Z H N f N D g y M T A 1 X z U w M z A 1 X 2 Z 1 Z W x N I i A v P j x F b n R y e S B U e X B l P S J G a W x s R X J y b 3 J D b 3 V u d C I g V m F s d W U 9 I m w w I i A v P j x F b n R y e S B U e X B l P S J G a W x s T G F z d F V w Z G F 0 Z W Q i I F Z h b H V l P S J k M j A y N i 0 w N i 0 w M l Q x M z o y N D o x N y 4 x N D k y N j c 3 W i I g L z 4 8 R W 5 0 c n k g V H l w Z T 0 i R m l s b E N v b H V t b l R 5 c G V z I i B W Y W x 1 Z T 0 i c 0 J n a 0 d C Z 1 V E Q l F N R k F 3 V U R B d 0 1 E Q X d N R E J R T U R B d 0 1 E Q X c 9 P S I g L z 4 8 R W 5 0 c n k g V H l w Z T 0 i R m l s b E N v b H V t b k 5 h b W V z I i B W Y W x 1 Z T 0 i c 1 s m c X V v d D t T d G F 0 a W 9 u T m F t Z S Z x d W 9 0 O y w m c X V v d D t P Y n N l c n Z h d G l v b l R p b W U m c X V v d D s s J n F 1 b 3 Q 7 T k Z E U l R 5 c G U m c X V v d D s s J n F 1 b 3 Q 7 R n V l b E 1 v Z G V s J n F 1 b 3 Q 7 L C Z x d W 9 0 O z F I c k Z N J n F 1 b 3 Q 7 L C Z x d W 9 0 O 0 1 p b j F I c k Z N V G l t Z S Z x d W 9 0 O y w m c X V v d D s x M E h y R k 0 m c X V v d D s s J n F 1 b 3 Q 7 T W l u M T B I c k Z N V G l t Z S Z x d W 9 0 O y w m c X V v d D s x M D B I c k Z N J n F 1 b 3 Q 7 L C Z x d W 9 0 O 0 1 p b j E w M E h y R k 1 U a W 1 l J n F 1 b 3 Q 7 L C Z x d W 9 0 O z E w M D B I c k Z N J n F 1 b 3 Q 7 L C Z x d W 9 0 O 0 1 p b j E w M D B I c k Z N V G l t Z S Z x d W 9 0 O y w m c X V v d D t L Q k R J J n F 1 b 3 Q 7 L C Z x d W 9 0 O 0 d T S S Z x d W 9 0 O y w m c X V v d D t X b 2 9 k e U Z N J n F 1 b 3 Q 7 L C Z x d W 9 0 O 0 h l c m J G T S Z x d W 9 0 O y w m c X V v d D t J Q y Z x d W 9 0 O y w m c X V v d D t N Y X h J Q 1 R p b W U m c X V v d D s s J n F 1 b 3 Q 7 R V J D J n F 1 b 3 Q 7 L C Z x d W 9 0 O 0 1 h e E V S Q 1 R p b W U m c X V v d D s s J n F 1 b 3 Q 7 U 0 M m c X V v d D s s J n F 1 b 3 Q 7 T W F 4 U 0 N U a W 1 l J n F 1 b 3 Q 7 L C Z x d W 9 0 O 0 J J J n F 1 b 3 Q 7 L C Z x d W 9 0 O 0 1 h e E J J V G l t Z S Z x d W 9 0 O y w m c X V v d D t O R k R S U U F G b G F n J n F 1 b 3 Q 7 X S I g L z 4 8 R W 5 0 c n k g V H l w Z T 0 i R m l s b F N 0 Y X R 1 c y I g V m F s d W U 9 I n N D b 2 1 w b G V 0 Z S I g L z 4 8 R W 5 0 c n k g V H l w Z T 0 i R m l s b E V y c m 9 y Q 2 9 k Z S I g V m F s d W U 9 I n N V b m t u b 3 d u I i A v P j x F b n R y e S B U e X B l P S J G a W x s Q 2 9 1 b n Q i I F Z h b H V l P S J s M j Q i I C 8 + P E V u d H J 5 I F R 5 c G U 9 I l J l b G F 0 a W 9 u c 2 h p c E l u Z m 9 D b 2 5 0 Y W l u Z X I i I F Z h b H V l P S J z e y Z x d W 9 0 O 2 N v b H V t b k N v d W 5 0 J n F 1 b 3 Q 7 O j I 1 L C Z x d W 9 0 O 2 t l e U N v b H V t b k 5 h b W V z J n F 1 b 3 Q 7 O l t d L C Z x d W 9 0 O 3 F 1 Z X J 5 U m V s Y X R p b 2 5 z a G l w c y Z x d W 9 0 O z p b X S w m c X V v d D t j b 2 x 1 b W 5 J Z G V u d G l 0 a W V z J n F 1 b 3 Q 7 O l s m c X V v d D t T Z W N 0 a W 9 u M S 8 / Z G F 0 Y X N l d D 1 h b G x c d T A w M j Z w c m V z Z X R E Y X R l P S 0 1 R G F 5 c z d E Y X l z X H U w M D I 2 Z G F 0 Y U Z v c m 1 h d D 1 j c 3 Z c d T A w M j Z z d G F 0 a W 9 u S W R z P T Q 4 M j E w N S w 1 M D M w N V x 1 M D A y N m Z 1 Z W x N L 0 F 1 d G 9 S Z W 1 v d m V k Q 2 9 s d W 1 u c z E u e 1 N 0 Y X R p b 2 5 O Y W 1 l L D B 9 J n F 1 b 3 Q 7 L C Z x d W 9 0 O 1 N l Y 3 R p b 2 4 x L z 9 k Y X R h c 2 V 0 P W F s b F x 1 M D A y N n B y Z X N l d E R h d G U 9 L T V E Y X l z N 0 R h e X N c d T A w M j Z k Y X R h R m 9 y b W F 0 P W N z d l x 1 M D A y N n N 0 Y X R p b 2 5 J Z H M 9 N D g y M T A 1 L D U w M z A 1 X H U w M D I 2 Z n V l b E 0 v Q X V 0 b 1 J l b W 9 2 Z W R D b 2 x 1 b W 5 z M S 5 7 T 2 J z Z X J 2 Y X R p b 2 5 U a W 1 l L D F 9 J n F 1 b 3 Q 7 L C Z x d W 9 0 O 1 N l Y 3 R p b 2 4 x L z 9 k Y X R h c 2 V 0 P W F s b F x 1 M D A y N n B y Z X N l d E R h d G U 9 L T V E Y X l z N 0 R h e X N c d T A w M j Z k Y X R h R m 9 y b W F 0 P W N z d l x 1 M D A y N n N 0 Y X R p b 2 5 J Z H M 9 N D g y M T A 1 L D U w M z A 1 X H U w M D I 2 Z n V l b E 0 v Q X V 0 b 1 J l b W 9 2 Z W R D b 2 x 1 b W 5 z M S 5 7 T k Z E U l R 5 c G U s M n 0 m c X V v d D s s J n F 1 b 3 Q 7 U 2 V j d G l v b j E v P 2 R h d G F z Z X Q 9 Y W x s X H U w M D I 2 c H J l c 2 V 0 R G F 0 Z T 0 t N U R h e X M 3 R G F 5 c 1 x 1 M D A y N m R h d G F G b 3 J t Y X Q 9 Y 3 N 2 X H U w M D I 2 c 3 R h d G l v b k l k c z 0 0 O D I x M D U s N T A z M D V c d T A w M j Z m d W V s T S 9 B d X R v U m V t b 3 Z l Z E N v b H V t b n M x L n t G d W V s T W 9 k Z W w s M 3 0 m c X V v d D s s J n F 1 b 3 Q 7 U 2 V j d G l v b j E v P 2 R h d G F z Z X Q 9 Y W x s X H U w M D I 2 c H J l c 2 V 0 R G F 0 Z T 0 t N U R h e X M 3 R G F 5 c 1 x 1 M D A y N m R h d G F G b 3 J t Y X Q 9 Y 3 N 2 X H U w M D I 2 c 3 R h d G l v b k l k c z 0 0 O D I x M D U s N T A z M D V c d T A w M j Z m d W V s T S 9 B d X R v U m V t b 3 Z l Z E N v b H V t b n M x L n s x S H J G T S w 0 f S Z x d W 9 0 O y w m c X V v d D t T Z W N 0 a W 9 u M S 8 / Z G F 0 Y X N l d D 1 h b G x c d T A w M j Z w c m V z Z X R E Y X R l P S 0 1 R G F 5 c z d E Y X l z X H U w M D I 2 Z G F 0 Y U Z v c m 1 h d D 1 j c 3 Z c d T A w M j Z z d G F 0 a W 9 u S W R z P T Q 4 M j E w N S w 1 M D M w N V x 1 M D A y N m Z 1 Z W x N L 0 F 1 d G 9 S Z W 1 v d m V k Q 2 9 s d W 1 u c z E u e 0 1 p b j F I c k Z N V G l t Z S w 1 f S Z x d W 9 0 O y w m c X V v d D t T Z W N 0 a W 9 u M S 8 / Z G F 0 Y X N l d D 1 h b G x c d T A w M j Z w c m V z Z X R E Y X R l P S 0 1 R G F 5 c z d E Y X l z X H U w M D I 2 Z G F 0 Y U Z v c m 1 h d D 1 j c 3 Z c d T A w M j Z z d G F 0 a W 9 u S W R z P T Q 4 M j E w N S w 1 M D M w N V x 1 M D A y N m Z 1 Z W x N L 0 F 1 d G 9 S Z W 1 v d m V k Q 2 9 s d W 1 u c z E u e z E w S H J G T S w 2 f S Z x d W 9 0 O y w m c X V v d D t T Z W N 0 a W 9 u M S 8 / Z G F 0 Y X N l d D 1 h b G x c d T A w M j Z w c m V z Z X R E Y X R l P S 0 1 R G F 5 c z d E Y X l z X H U w M D I 2 Z G F 0 Y U Z v c m 1 h d D 1 j c 3 Z c d T A w M j Z z d G F 0 a W 9 u S W R z P T Q 4 M j E w N S w 1 M D M w N V x 1 M D A y N m Z 1 Z W x N L 0 F 1 d G 9 S Z W 1 v d m V k Q 2 9 s d W 1 u c z E u e 0 1 p b j E w S H J G T V R p b W U s N 3 0 m c X V v d D s s J n F 1 b 3 Q 7 U 2 V j d G l v b j E v P 2 R h d G F z Z X Q 9 Y W x s X H U w M D I 2 c H J l c 2 V 0 R G F 0 Z T 0 t N U R h e X M 3 R G F 5 c 1 x 1 M D A y N m R h d G F G b 3 J t Y X Q 9 Y 3 N 2 X H U w M D I 2 c 3 R h d G l v b k l k c z 0 0 O D I x M D U s N T A z M D V c d T A w M j Z m d W V s T S 9 B d X R v U m V t b 3 Z l Z E N v b H V t b n M x L n s x M D B I c k Z N L D h 9 J n F 1 b 3 Q 7 L C Z x d W 9 0 O 1 N l Y 3 R p b 2 4 x L z 9 k Y X R h c 2 V 0 P W F s b F x 1 M D A y N n B y Z X N l d E R h d G U 9 L T V E Y X l z N 0 R h e X N c d T A w M j Z k Y X R h R m 9 y b W F 0 P W N z d l x 1 M D A y N n N 0 Y X R p b 2 5 J Z H M 9 N D g y M T A 1 L D U w M z A 1 X H U w M D I 2 Z n V l b E 0 v Q X V 0 b 1 J l b W 9 2 Z W R D b 2 x 1 b W 5 z M S 5 7 T W l u M T A w S H J G T V R p b W U s O X 0 m c X V v d D s s J n F 1 b 3 Q 7 U 2 V j d G l v b j E v P 2 R h d G F z Z X Q 9 Y W x s X H U w M D I 2 c H J l c 2 V 0 R G F 0 Z T 0 t N U R h e X M 3 R G F 5 c 1 x 1 M D A y N m R h d G F G b 3 J t Y X Q 9 Y 3 N 2 X H U w M D I 2 c 3 R h d G l v b k l k c z 0 0 O D I x M D U s N T A z M D V c d T A w M j Z m d W V s T S 9 B d X R v U m V t b 3 Z l Z E N v b H V t b n M x L n s x M D A w S H J G T S w x M H 0 m c X V v d D s s J n F 1 b 3 Q 7 U 2 V j d G l v b j E v P 2 R h d G F z Z X Q 9 Y W x s X H U w M D I 2 c H J l c 2 V 0 R G F 0 Z T 0 t N U R h e X M 3 R G F 5 c 1 x 1 M D A y N m R h d G F G b 3 J t Y X Q 9 Y 3 N 2 X H U w M D I 2 c 3 R h d G l v b k l k c z 0 0 O D I x M D U s N T A z M D V c d T A w M j Z m d W V s T S 9 B d X R v U m V t b 3 Z l Z E N v b H V t b n M x L n t N a W 4 x M D A w S H J G T V R p b W U s M T F 9 J n F 1 b 3 Q 7 L C Z x d W 9 0 O 1 N l Y 3 R p b 2 4 x L z 9 k Y X R h c 2 V 0 P W F s b F x 1 M D A y N n B y Z X N l d E R h d G U 9 L T V E Y X l z N 0 R h e X N c d T A w M j Z k Y X R h R m 9 y b W F 0 P W N z d l x 1 M D A y N n N 0 Y X R p b 2 5 J Z H M 9 N D g y M T A 1 L D U w M z A 1 X H U w M D I 2 Z n V l b E 0 v Q X V 0 b 1 J l b W 9 2 Z W R D b 2 x 1 b W 5 z M S 5 7 S 0 J E S S w x M n 0 m c X V v d D s s J n F 1 b 3 Q 7 U 2 V j d G l v b j E v P 2 R h d G F z Z X Q 9 Y W x s X H U w M D I 2 c H J l c 2 V 0 R G F 0 Z T 0 t N U R h e X M 3 R G F 5 c 1 x 1 M D A y N m R h d G F G b 3 J t Y X Q 9 Y 3 N 2 X H U w M D I 2 c 3 R h d G l v b k l k c z 0 0 O D I x M D U s N T A z M D V c d T A w M j Z m d W V s T S 9 B d X R v U m V t b 3 Z l Z E N v b H V t b n M x L n t H U 0 k s M T N 9 J n F 1 b 3 Q 7 L C Z x d W 9 0 O 1 N l Y 3 R p b 2 4 x L z 9 k Y X R h c 2 V 0 P W F s b F x 1 M D A y N n B y Z X N l d E R h d G U 9 L T V E Y X l z N 0 R h e X N c d T A w M j Z k Y X R h R m 9 y b W F 0 P W N z d l x 1 M D A y N n N 0 Y X R p b 2 5 J Z H M 9 N D g y M T A 1 L D U w M z A 1 X H U w M D I 2 Z n V l b E 0 v Q X V 0 b 1 J l b W 9 2 Z W R D b 2 x 1 b W 5 z M S 5 7 V 2 9 v Z H l G T S w x N H 0 m c X V v d D s s J n F 1 b 3 Q 7 U 2 V j d G l v b j E v P 2 R h d G F z Z X Q 9 Y W x s X H U w M D I 2 c H J l c 2 V 0 R G F 0 Z T 0 t N U R h e X M 3 R G F 5 c 1 x 1 M D A y N m R h d G F G b 3 J t Y X Q 9 Y 3 N 2 X H U w M D I 2 c 3 R h d G l v b k l k c z 0 0 O D I x M D U s N T A z M D V c d T A w M j Z m d W V s T S 9 B d X R v U m V t b 3 Z l Z E N v b H V t b n M x L n t I Z X J i R k 0 s M T V 9 J n F 1 b 3 Q 7 L C Z x d W 9 0 O 1 N l Y 3 R p b 2 4 x L z 9 k Y X R h c 2 V 0 P W F s b F x 1 M D A y N n B y Z X N l d E R h d G U 9 L T V E Y X l z N 0 R h e X N c d T A w M j Z k Y X R h R m 9 y b W F 0 P W N z d l x 1 M D A y N n N 0 Y X R p b 2 5 J Z H M 9 N D g y M T A 1 L D U w M z A 1 X H U w M D I 2 Z n V l b E 0 v Q X V 0 b 1 J l b W 9 2 Z W R D b 2 x 1 b W 5 z M S 5 7 S U M s M T Z 9 J n F 1 b 3 Q 7 L C Z x d W 9 0 O 1 N l Y 3 R p b 2 4 x L z 9 k Y X R h c 2 V 0 P W F s b F x 1 M D A y N n B y Z X N l d E R h d G U 9 L T V E Y X l z N 0 R h e X N c d T A w M j Z k Y X R h R m 9 y b W F 0 P W N z d l x 1 M D A y N n N 0 Y X R p b 2 5 J Z H M 9 N D g y M T A 1 L D U w M z A 1 X H U w M D I 2 Z n V l b E 0 v Q X V 0 b 1 J l b W 9 2 Z W R D b 2 x 1 b W 5 z M S 5 7 T W F 4 S U N U a W 1 l L D E 3 f S Z x d W 9 0 O y w m c X V v d D t T Z W N 0 a W 9 u M S 8 / Z G F 0 Y X N l d D 1 h b G x c d T A w M j Z w c m V z Z X R E Y X R l P S 0 1 R G F 5 c z d E Y X l z X H U w M D I 2 Z G F 0 Y U Z v c m 1 h d D 1 j c 3 Z c d T A w M j Z z d G F 0 a W 9 u S W R z P T Q 4 M j E w N S w 1 M D M w N V x 1 M D A y N m Z 1 Z W x N L 0 F 1 d G 9 S Z W 1 v d m V k Q 2 9 s d W 1 u c z E u e 0 V S Q y w x O H 0 m c X V v d D s s J n F 1 b 3 Q 7 U 2 V j d G l v b j E v P 2 R h d G F z Z X Q 9 Y W x s X H U w M D I 2 c H J l c 2 V 0 R G F 0 Z T 0 t N U R h e X M 3 R G F 5 c 1 x 1 M D A y N m R h d G F G b 3 J t Y X Q 9 Y 3 N 2 X H U w M D I 2 c 3 R h d G l v b k l k c z 0 0 O D I x M D U s N T A z M D V c d T A w M j Z m d W V s T S 9 B d X R v U m V t b 3 Z l Z E N v b H V t b n M x L n t N Y X h F U k N U a W 1 l L D E 5 f S Z x d W 9 0 O y w m c X V v d D t T Z W N 0 a W 9 u M S 8 / Z G F 0 Y X N l d D 1 h b G x c d T A w M j Z w c m V z Z X R E Y X R l P S 0 1 R G F 5 c z d E Y X l z X H U w M D I 2 Z G F 0 Y U Z v c m 1 h d D 1 j c 3 Z c d T A w M j Z z d G F 0 a W 9 u S W R z P T Q 4 M j E w N S w 1 M D M w N V x 1 M D A y N m Z 1 Z W x N L 0 F 1 d G 9 S Z W 1 v d m V k Q 2 9 s d W 1 u c z E u e 1 N D L D I w f S Z x d W 9 0 O y w m c X V v d D t T Z W N 0 a W 9 u M S 8 / Z G F 0 Y X N l d D 1 h b G x c d T A w M j Z w c m V z Z X R E Y X R l P S 0 1 R G F 5 c z d E Y X l z X H U w M D I 2 Z G F 0 Y U Z v c m 1 h d D 1 j c 3 Z c d T A w M j Z z d G F 0 a W 9 u S W R z P T Q 4 M j E w N S w 1 M D M w N V x 1 M D A y N m Z 1 Z W x N L 0 F 1 d G 9 S Z W 1 v d m V k Q 2 9 s d W 1 u c z E u e 0 1 h e F N D V G l t Z S w y M X 0 m c X V v d D s s J n F 1 b 3 Q 7 U 2 V j d G l v b j E v P 2 R h d G F z Z X Q 9 Y W x s X H U w M D I 2 c H J l c 2 V 0 R G F 0 Z T 0 t N U R h e X M 3 R G F 5 c 1 x 1 M D A y N m R h d G F G b 3 J t Y X Q 9 Y 3 N 2 X H U w M D I 2 c 3 R h d G l v b k l k c z 0 0 O D I x M D U s N T A z M D V c d T A w M j Z m d W V s T S 9 B d X R v U m V t b 3 Z l Z E N v b H V t b n M x L n t C S S w y M n 0 m c X V v d D s s J n F 1 b 3 Q 7 U 2 V j d G l v b j E v P 2 R h d G F z Z X Q 9 Y W x s X H U w M D I 2 c H J l c 2 V 0 R G F 0 Z T 0 t N U R h e X M 3 R G F 5 c 1 x 1 M D A y N m R h d G F G b 3 J t Y X Q 9 Y 3 N 2 X H U w M D I 2 c 3 R h d G l v b k l k c z 0 0 O D I x M D U s N T A z M D V c d T A w M j Z m d W V s T S 9 B d X R v U m V t b 3 Z l Z E N v b H V t b n M x L n t N Y X h C S V R p b W U s M j N 9 J n F 1 b 3 Q 7 L C Z x d W 9 0 O 1 N l Y 3 R p b 2 4 x L z 9 k Y X R h c 2 V 0 P W F s b F x 1 M D A y N n B y Z X N l d E R h d G U 9 L T V E Y X l z N 0 R h e X N c d T A w M j Z k Y X R h R m 9 y b W F 0 P W N z d l x 1 M D A y N n N 0 Y X R p b 2 5 J Z H M 9 N D g y M T A 1 L D U w M z A 1 X H U w M D I 2 Z n V l b E 0 v Q X V 0 b 1 J l b W 9 2 Z W R D b 2 x 1 b W 5 z M S 5 7 T k Z E U l F B R m x h Z y w y N H 0 m c X V v d D t d L C Z x d W 9 0 O 0 N v b H V t b k N v d W 5 0 J n F 1 b 3 Q 7 O j I 1 L C Z x d W 9 0 O 0 t l e U N v b H V t b k 5 h b W V z J n F 1 b 3 Q 7 O l t d L C Z x d W 9 0 O 0 N v b H V t b k l k Z W 5 0 a X R p Z X M m c X V v d D s 6 W y Z x d W 9 0 O 1 N l Y 3 R p b 2 4 x L z 9 k Y X R h c 2 V 0 P W F s b F x 1 M D A y N n B y Z X N l d E R h d G U 9 L T V E Y X l z N 0 R h e X N c d T A w M j Z k Y X R h R m 9 y b W F 0 P W N z d l x 1 M D A y N n N 0 Y X R p b 2 5 J Z H M 9 N D g y M T A 1 L D U w M z A 1 X H U w M D I 2 Z n V l b E 0 v Q X V 0 b 1 J l b W 9 2 Z W R D b 2 x 1 b W 5 z M S 5 7 U 3 R h d G l v b k 5 h b W U s M H 0 m c X V v d D s s J n F 1 b 3 Q 7 U 2 V j d G l v b j E v P 2 R h d G F z Z X Q 9 Y W x s X H U w M D I 2 c H J l c 2 V 0 R G F 0 Z T 0 t N U R h e X M 3 R G F 5 c 1 x 1 M D A y N m R h d G F G b 3 J t Y X Q 9 Y 3 N 2 X H U w M D I 2 c 3 R h d G l v b k l k c z 0 0 O D I x M D U s N T A z M D V c d T A w M j Z m d W V s T S 9 B d X R v U m V t b 3 Z l Z E N v b H V t b n M x L n t P Y n N l c n Z h d G l v b l R p b W U s M X 0 m c X V v d D s s J n F 1 b 3 Q 7 U 2 V j d G l v b j E v P 2 R h d G F z Z X Q 9 Y W x s X H U w M D I 2 c H J l c 2 V 0 R G F 0 Z T 0 t N U R h e X M 3 R G F 5 c 1 x 1 M D A y N m R h d G F G b 3 J t Y X Q 9 Y 3 N 2 X H U w M D I 2 c 3 R h d G l v b k l k c z 0 0 O D I x M D U s N T A z M D V c d T A w M j Z m d W V s T S 9 B d X R v U m V t b 3 Z l Z E N v b H V t b n M x L n t O R k R S V H l w Z S w y f S Z x d W 9 0 O y w m c X V v d D t T Z W N 0 a W 9 u M S 8 / Z G F 0 Y X N l d D 1 h b G x c d T A w M j Z w c m V z Z X R E Y X R l P S 0 1 R G F 5 c z d E Y X l z X H U w M D I 2 Z G F 0 Y U Z v c m 1 h d D 1 j c 3 Z c d T A w M j Z z d G F 0 a W 9 u S W R z P T Q 4 M j E w N S w 1 M D M w N V x 1 M D A y N m Z 1 Z W x N L 0 F 1 d G 9 S Z W 1 v d m V k Q 2 9 s d W 1 u c z E u e 0 Z 1 Z W x N b 2 R l b C w z f S Z x d W 9 0 O y w m c X V v d D t T Z W N 0 a W 9 u M S 8 / Z G F 0 Y X N l d D 1 h b G x c d T A w M j Z w c m V z Z X R E Y X R l P S 0 1 R G F 5 c z d E Y X l z X H U w M D I 2 Z G F 0 Y U Z v c m 1 h d D 1 j c 3 Z c d T A w M j Z z d G F 0 a W 9 u S W R z P T Q 4 M j E w N S w 1 M D M w N V x 1 M D A y N m Z 1 Z W x N L 0 F 1 d G 9 S Z W 1 v d m V k Q 2 9 s d W 1 u c z E u e z F I c k Z N L D R 9 J n F 1 b 3 Q 7 L C Z x d W 9 0 O 1 N l Y 3 R p b 2 4 x L z 9 k Y X R h c 2 V 0 P W F s b F x 1 M D A y N n B y Z X N l d E R h d G U 9 L T V E Y X l z N 0 R h e X N c d T A w M j Z k Y X R h R m 9 y b W F 0 P W N z d l x 1 M D A y N n N 0 Y X R p b 2 5 J Z H M 9 N D g y M T A 1 L D U w M z A 1 X H U w M D I 2 Z n V l b E 0 v Q X V 0 b 1 J l b W 9 2 Z W R D b 2 x 1 b W 5 z M S 5 7 T W l u M U h y R k 1 U a W 1 l L D V 9 J n F 1 b 3 Q 7 L C Z x d W 9 0 O 1 N l Y 3 R p b 2 4 x L z 9 k Y X R h c 2 V 0 P W F s b F x 1 M D A y N n B y Z X N l d E R h d G U 9 L T V E Y X l z N 0 R h e X N c d T A w M j Z k Y X R h R m 9 y b W F 0 P W N z d l x 1 M D A y N n N 0 Y X R p b 2 5 J Z H M 9 N D g y M T A 1 L D U w M z A 1 X H U w M D I 2 Z n V l b E 0 v Q X V 0 b 1 J l b W 9 2 Z W R D b 2 x 1 b W 5 z M S 5 7 M T B I c k Z N L D Z 9 J n F 1 b 3 Q 7 L C Z x d W 9 0 O 1 N l Y 3 R p b 2 4 x L z 9 k Y X R h c 2 V 0 P W F s b F x 1 M D A y N n B y Z X N l d E R h d G U 9 L T V E Y X l z N 0 R h e X N c d T A w M j Z k Y X R h R m 9 y b W F 0 P W N z d l x 1 M D A y N n N 0 Y X R p b 2 5 J Z H M 9 N D g y M T A 1 L D U w M z A 1 X H U w M D I 2 Z n V l b E 0 v Q X V 0 b 1 J l b W 9 2 Z W R D b 2 x 1 b W 5 z M S 5 7 T W l u M T B I c k Z N V G l t Z S w 3 f S Z x d W 9 0 O y w m c X V v d D t T Z W N 0 a W 9 u M S 8 / Z G F 0 Y X N l d D 1 h b G x c d T A w M j Z w c m V z Z X R E Y X R l P S 0 1 R G F 5 c z d E Y X l z X H U w M D I 2 Z G F 0 Y U Z v c m 1 h d D 1 j c 3 Z c d T A w M j Z z d G F 0 a W 9 u S W R z P T Q 4 M j E w N S w 1 M D M w N V x 1 M D A y N m Z 1 Z W x N L 0 F 1 d G 9 S Z W 1 v d m V k Q 2 9 s d W 1 u c z E u e z E w M E h y R k 0 s O H 0 m c X V v d D s s J n F 1 b 3 Q 7 U 2 V j d G l v b j E v P 2 R h d G F z Z X Q 9 Y W x s X H U w M D I 2 c H J l c 2 V 0 R G F 0 Z T 0 t N U R h e X M 3 R G F 5 c 1 x 1 M D A y N m R h d G F G b 3 J t Y X Q 9 Y 3 N 2 X H U w M D I 2 c 3 R h d G l v b k l k c z 0 0 O D I x M D U s N T A z M D V c d T A w M j Z m d W V s T S 9 B d X R v U m V t b 3 Z l Z E N v b H V t b n M x L n t N a W 4 x M D B I c k Z N V G l t Z S w 5 f S Z x d W 9 0 O y w m c X V v d D t T Z W N 0 a W 9 u M S 8 / Z G F 0 Y X N l d D 1 h b G x c d T A w M j Z w c m V z Z X R E Y X R l P S 0 1 R G F 5 c z d E Y X l z X H U w M D I 2 Z G F 0 Y U Z v c m 1 h d D 1 j c 3 Z c d T A w M j Z z d G F 0 a W 9 u S W R z P T Q 4 M j E w N S w 1 M D M w N V x 1 M D A y N m Z 1 Z W x N L 0 F 1 d G 9 S Z W 1 v d m V k Q 2 9 s d W 1 u c z E u e z E w M D B I c k Z N L D E w f S Z x d W 9 0 O y w m c X V v d D t T Z W N 0 a W 9 u M S 8 / Z G F 0 Y X N l d D 1 h b G x c d T A w M j Z w c m V z Z X R E Y X R l P S 0 1 R G F 5 c z d E Y X l z X H U w M D I 2 Z G F 0 Y U Z v c m 1 h d D 1 j c 3 Z c d T A w M j Z z d G F 0 a W 9 u S W R z P T Q 4 M j E w N S w 1 M D M w N V x 1 M D A y N m Z 1 Z W x N L 0 F 1 d G 9 S Z W 1 v d m V k Q 2 9 s d W 1 u c z E u e 0 1 p b j E w M D B I c k Z N V G l t Z S w x M X 0 m c X V v d D s s J n F 1 b 3 Q 7 U 2 V j d G l v b j E v P 2 R h d G F z Z X Q 9 Y W x s X H U w M D I 2 c H J l c 2 V 0 R G F 0 Z T 0 t N U R h e X M 3 R G F 5 c 1 x 1 M D A y N m R h d G F G b 3 J t Y X Q 9 Y 3 N 2 X H U w M D I 2 c 3 R h d G l v b k l k c z 0 0 O D I x M D U s N T A z M D V c d T A w M j Z m d W V s T S 9 B d X R v U m V t b 3 Z l Z E N v b H V t b n M x L n t L Q k R J L D E y f S Z x d W 9 0 O y w m c X V v d D t T Z W N 0 a W 9 u M S 8 / Z G F 0 Y X N l d D 1 h b G x c d T A w M j Z w c m V z Z X R E Y X R l P S 0 1 R G F 5 c z d E Y X l z X H U w M D I 2 Z G F 0 Y U Z v c m 1 h d D 1 j c 3 Z c d T A w M j Z z d G F 0 a W 9 u S W R z P T Q 4 M j E w N S w 1 M D M w N V x 1 M D A y N m Z 1 Z W x N L 0 F 1 d G 9 S Z W 1 v d m V k Q 2 9 s d W 1 u c z E u e 0 d T S S w x M 3 0 m c X V v d D s s J n F 1 b 3 Q 7 U 2 V j d G l v b j E v P 2 R h d G F z Z X Q 9 Y W x s X H U w M D I 2 c H J l c 2 V 0 R G F 0 Z T 0 t N U R h e X M 3 R G F 5 c 1 x 1 M D A y N m R h d G F G b 3 J t Y X Q 9 Y 3 N 2 X H U w M D I 2 c 3 R h d G l v b k l k c z 0 0 O D I x M D U s N T A z M D V c d T A w M j Z m d W V s T S 9 B d X R v U m V t b 3 Z l Z E N v b H V t b n M x L n t X b 2 9 k e U Z N L D E 0 f S Z x d W 9 0 O y w m c X V v d D t T Z W N 0 a W 9 u M S 8 / Z G F 0 Y X N l d D 1 h b G x c d T A w M j Z w c m V z Z X R E Y X R l P S 0 1 R G F 5 c z d E Y X l z X H U w M D I 2 Z G F 0 Y U Z v c m 1 h d D 1 j c 3 Z c d T A w M j Z z d G F 0 a W 9 u S W R z P T Q 4 M j E w N S w 1 M D M w N V x 1 M D A y N m Z 1 Z W x N L 0 F 1 d G 9 S Z W 1 v d m V k Q 2 9 s d W 1 u c z E u e 0 h l c m J G T S w x N X 0 m c X V v d D s s J n F 1 b 3 Q 7 U 2 V j d G l v b j E v P 2 R h d G F z Z X Q 9 Y W x s X H U w M D I 2 c H J l c 2 V 0 R G F 0 Z T 0 t N U R h e X M 3 R G F 5 c 1 x 1 M D A y N m R h d G F G b 3 J t Y X Q 9 Y 3 N 2 X H U w M D I 2 c 3 R h d G l v b k l k c z 0 0 O D I x M D U s N T A z M D V c d T A w M j Z m d W V s T S 9 B d X R v U m V t b 3 Z l Z E N v b H V t b n M x L n t J Q y w x N n 0 m c X V v d D s s J n F 1 b 3 Q 7 U 2 V j d G l v b j E v P 2 R h d G F z Z X Q 9 Y W x s X H U w M D I 2 c H J l c 2 V 0 R G F 0 Z T 0 t N U R h e X M 3 R G F 5 c 1 x 1 M D A y N m R h d G F G b 3 J t Y X Q 9 Y 3 N 2 X H U w M D I 2 c 3 R h d G l v b k l k c z 0 0 O D I x M D U s N T A z M D V c d T A w M j Z m d W V s T S 9 B d X R v U m V t b 3 Z l Z E N v b H V t b n M x L n t N Y X h J Q 1 R p b W U s M T d 9 J n F 1 b 3 Q 7 L C Z x d W 9 0 O 1 N l Y 3 R p b 2 4 x L z 9 k Y X R h c 2 V 0 P W F s b F x 1 M D A y N n B y Z X N l d E R h d G U 9 L T V E Y X l z N 0 R h e X N c d T A w M j Z k Y X R h R m 9 y b W F 0 P W N z d l x 1 M D A y N n N 0 Y X R p b 2 5 J Z H M 9 N D g y M T A 1 L D U w M z A 1 X H U w M D I 2 Z n V l b E 0 v Q X V 0 b 1 J l b W 9 2 Z W R D b 2 x 1 b W 5 z M S 5 7 R V J D L D E 4 f S Z x d W 9 0 O y w m c X V v d D t T Z W N 0 a W 9 u M S 8 / Z G F 0 Y X N l d D 1 h b G x c d T A w M j Z w c m V z Z X R E Y X R l P S 0 1 R G F 5 c z d E Y X l z X H U w M D I 2 Z G F 0 Y U Z v c m 1 h d D 1 j c 3 Z c d T A w M j Z z d G F 0 a W 9 u S W R z P T Q 4 M j E w N S w 1 M D M w N V x 1 M D A y N m Z 1 Z W x N L 0 F 1 d G 9 S Z W 1 v d m V k Q 2 9 s d W 1 u c z E u e 0 1 h e E V S Q 1 R p b W U s M T l 9 J n F 1 b 3 Q 7 L C Z x d W 9 0 O 1 N l Y 3 R p b 2 4 x L z 9 k Y X R h c 2 V 0 P W F s b F x 1 M D A y N n B y Z X N l d E R h d G U 9 L T V E Y X l z N 0 R h e X N c d T A w M j Z k Y X R h R m 9 y b W F 0 P W N z d l x 1 M D A y N n N 0 Y X R p b 2 5 J Z H M 9 N D g y M T A 1 L D U w M z A 1 X H U w M D I 2 Z n V l b E 0 v Q X V 0 b 1 J l b W 9 2 Z W R D b 2 x 1 b W 5 z M S 5 7 U 0 M s M j B 9 J n F 1 b 3 Q 7 L C Z x d W 9 0 O 1 N l Y 3 R p b 2 4 x L z 9 k Y X R h c 2 V 0 P W F s b F x 1 M D A y N n B y Z X N l d E R h d G U 9 L T V E Y X l z N 0 R h e X N c d T A w M j Z k Y X R h R m 9 y b W F 0 P W N z d l x 1 M D A y N n N 0 Y X R p b 2 5 J Z H M 9 N D g y M T A 1 L D U w M z A 1 X H U w M D I 2 Z n V l b E 0 v Q X V 0 b 1 J l b W 9 2 Z W R D b 2 x 1 b W 5 z M S 5 7 T W F 4 U 0 N U a W 1 l L D I x f S Z x d W 9 0 O y w m c X V v d D t T Z W N 0 a W 9 u M S 8 / Z G F 0 Y X N l d D 1 h b G x c d T A w M j Z w c m V z Z X R E Y X R l P S 0 1 R G F 5 c z d E Y X l z X H U w M D I 2 Z G F 0 Y U Z v c m 1 h d D 1 j c 3 Z c d T A w M j Z z d G F 0 a W 9 u S W R z P T Q 4 M j E w N S w 1 M D M w N V x 1 M D A y N m Z 1 Z W x N L 0 F 1 d G 9 S Z W 1 v d m V k Q 2 9 s d W 1 u c z E u e 0 J J L D I y f S Z x d W 9 0 O y w m c X V v d D t T Z W N 0 a W 9 u M S 8 / Z G F 0 Y X N l d D 1 h b G x c d T A w M j Z w c m V z Z X R E Y X R l P S 0 1 R G F 5 c z d E Y X l z X H U w M D I 2 Z G F 0 Y U Z v c m 1 h d D 1 j c 3 Z c d T A w M j Z z d G F 0 a W 9 u S W R z P T Q 4 M j E w N S w 1 M D M w N V x 1 M D A y N m Z 1 Z W x N L 0 F 1 d G 9 S Z W 1 v d m V k Q 2 9 s d W 1 u c z E u e 0 1 h e E J J V G l t Z S w y M 3 0 m c X V v d D s s J n F 1 b 3 Q 7 U 2 V j d G l v b j E v P 2 R h d G F z Z X Q 9 Y W x s X H U w M D I 2 c H J l c 2 V 0 R G F 0 Z T 0 t N U R h e X M 3 R G F 5 c 1 x 1 M D A y N m R h d G F G b 3 J t Y X Q 9 Y 3 N 2 X H U w M D I 2 c 3 R h d G l v b k l k c z 0 0 O D I x M D U s N T A z M D V c d T A w M j Z m d W V s T S 9 B d X R v U m V t b 3 Z l Z E N v b H V t b n M x L n t O R k R S U U F G b G F n L D I 0 f S Z x d W 9 0 O 1 0 s J n F 1 b 3 Q 7 U m V s Y X R p b 2 5 z a G l w S W 5 m b y Z x d W 9 0 O z p b X X 0 i I C 8 + P E V u d H J 5 I F R 5 c G U 9 I k F k Z G V k V G 9 E Y X R h T W 9 k Z W w i I F Z h b H V l P S J s M C I g L z 4 8 L 1 N 0 Y W J s Z U V u d H J p Z X M + P C 9 J d G V t P j x J d G V t P j x J d G V t T G 9 j Y X R p b 2 4 + P E l 0 Z W 1 U e X B l P k Z v c m 1 1 b G E 8 L 0 l 0 Z W 1 U e X B l P j x J d G V t U G F 0 a D 5 T Z W N 0 a W 9 u M S 8 l M 0 Z k Y X R h c 2 V 0 J T N E Y W x s J T I 2 c H J l c 2 V 0 R G F 0 Z S U z R C 0 1 R G F 5 c z d E Y X l z J T I 2 Z G F 0 Y U Z v c m 1 h d C U z R G N z d i U y N n N 0 Y X R p b 2 5 J Z H M l M 0 Q 0 O D E 4 M D E l M k M 0 O D E 5 M D Q l M k M 0 O D I w L 1 N v d X J j Z T w v S X R l b V B h d G g + P C 9 J d G V t T G 9 j Y X R p b 2 4 + P F N 0 Y W J s Z U V u d H J p Z X M g L z 4 8 L 0 l 0 Z W 0 + P E l 0 Z W 0 + P E l 0 Z W 1 M b 2 N h d G l v b j 4 8 S X R l b V R 5 c G U + R m 9 y b X V s Y T w v S X R l b V R 5 c G U + P E l 0 Z W 1 Q Y X R o P l N l Y 3 R p b 2 4 x L y U z R m R h d G F z Z X Q l M 0 R h b G w l M j Z w c m V z Z X R E Y X R l J T N E L T V E Y X l z N 0 R h e X M l M j Z k Y X R h R m 9 y b W F 0 J T N E Y 3 N 2 J T I 2 c 3 R h d G l v b k l k c y U z R D Q 4 M T g w M S U y Q z Q 4 M T k w N C U y Q z Q 4 M j A v U H J v b W 9 0 Z W Q l M j B I Z W F k Z X J z P C 9 J d G V t U G F 0 a D 4 8 L 0 l 0 Z W 1 M b 2 N h d G l v b j 4 8 U 3 R h Y m x l R W 5 0 c m l l c y A v P j w v S X R l b T 4 8 S X R l b T 4 8 S X R l b U x v Y 2 F 0 a W 9 u P j x J d G V t V H l w Z T 5 G b 3 J t d W x h P C 9 J d G V t V H l w Z T 4 8 S X R l b V B h d G g + U 2 V j d G l v b j E v J T N G Z G F 0 Y X N l d C U z R G F s b C U y N n B y Z X N l d E R h d G U l M 0 Q t N U R h e X M 3 R G F 5 c y U y N m R h d G F G b 3 J t Y X Q l M 0 R j c 3 Y l M j Z z d G F 0 a W 9 u S W R z J T N E N D g x O D A x J T J D N D g x O T A 0 J T J D N D g y M C 9 D a G F u Z 2 V k J T I w V H l w Z T w v S X R l b V B h d G g + P C 9 J d G V t T G 9 j Y X R p b 2 4 + P F N 0 Y W J s Z U V u d H J p Z X M g L z 4 8 L 0 l 0 Z W 0 + P E l 0 Z W 0 + P E l 0 Z W 1 M b 2 N h d G l v b j 4 8 S X R l b V R 5 c G U + R m 9 y b X V s Y T w v S X R l b V R 5 c G U + P E l 0 Z W 1 Q Y X R o P l N l Y 3 R p b 2 4 x L y U z R m R h d G F z Z X Q l M 0 R h b G w l M j Z w c m V z Z X R E Y X R l J T N E L T V E Y X l z N 0 R h e X M l M j Z k Y X R h R m 9 y b W F 0 J T N E Y 3 N 2 J T I 2 c 3 R h d G l v b k l k c y U z R D Q 4 M T A w M y U y Q z Q 4 M D U w M S U y Q z Q 4 M D U v U 2 9 1 c m N l P C 9 J d G V t U G F 0 a D 4 8 L 0 l 0 Z W 1 M b 2 N h d G l v b j 4 8 U 3 R h Y m x l R W 5 0 c m l l c y A v P j w v S X R l b T 4 8 S X R l b T 4 8 S X R l b U x v Y 2 F 0 a W 9 u P j x J d G V t V H l w Z T 5 G b 3 J t d W x h P C 9 J d G V t V H l w Z T 4 8 S X R l b V B h d G g + U 2 V j d G l v b j E v J T N G Z G F 0 Y X N l d C U z R G F s b C U y N n B y Z X N l d E R h d G U l M 0 Q t N U R h e X M 3 R G F 5 c y U y N m R h d G F G b 3 J t Y X Q l M 0 R j c 3 Y l M j Z z d G F 0 a W 9 u S W R z J T N E N D g x M D A z J T J D N D g w N T A x J T J D N D g w N S 9 Q c m 9 t b 3 R l Z C U y M E h l Y W R l c n M 8 L 0 l 0 Z W 1 Q Y X R o P j w v S X R l b U x v Y 2 F 0 a W 9 u P j x T d G F i b G V F b n R y a W V z I C 8 + P C 9 J d G V t P j x J d G V t P j x J d G V t T G 9 j Y X R p b 2 4 + P E l 0 Z W 1 U e X B l P k Z v c m 1 1 b G E 8 L 0 l 0 Z W 1 U e X B l P j x J d G V t U G F 0 a D 5 T Z W N 0 a W 9 u M S 8 l M 0 Z k Y X R h c 2 V 0 J T N E Y W x s J T I 2 c H J l c 2 V 0 R G F 0 Z S U z R C 0 1 R G F 5 c z d E Y X l z J T I 2 Z G F 0 Y U Z v c m 1 h d C U z R G N z d i U y N n N 0 Y X R p b 2 5 J Z H M l M 0 Q 0 O D E w M D M l M k M 0 O D A 1 M D E l M k M 0 O D A 1 L 0 N o Y W 5 n Z W Q l M j B U e X B l P C 9 J d G V t U G F 0 a D 4 8 L 0 l 0 Z W 1 M b 2 N h d G l v b j 4 8 U 3 R h Y m x l R W 5 0 c m l l c y A v P j w v S X R l b T 4 8 S X R l b T 4 8 S X R l b U x v Y 2 F 0 a W 9 u P j x J d G V t V H l w Z T 5 G b 3 J t d W x h P C 9 J d G V t V H l w Z T 4 8 S X R l b V B h d G g + U 2 V j d G l v b j E v J T N G Z G F 0 Y X N l d C U z R G F s b C U y N n B y Z X N l d E R h d G U l M 0 Q t N U R h e X M 3 R G F 5 c y U y N m R h d G F G b 3 J t Y X Q l M 0 R j c 3 Y l M j Z z d G F 0 a W 9 u S W R z J T N E N D g y M T A y J T J D N D g x N T A 0 J T J D N D g w N S 9 T b 3 V y Y 2 U 8 L 0 l 0 Z W 1 Q Y X R o P j w v S X R l b U x v Y 2 F 0 a W 9 u P j x T d G F i b G V F b n R y a W V z I C 8 + P C 9 J d G V t P j x J d G V t P j x J d G V t T G 9 j Y X R p b 2 4 + P E l 0 Z W 1 U e X B l P k Z v c m 1 1 b G E 8 L 0 l 0 Z W 1 U e X B l P j x J d G V t U G F 0 a D 5 T Z W N 0 a W 9 u M S 8 l M 0 Z k Y X R h c 2 V 0 J T N E Y W x s J T I 2 c H J l c 2 V 0 R G F 0 Z S U z R C 0 1 R G F 5 c z d E Y X l z J T I 2 Z G F 0 Y U Z v c m 1 h d C U z R G N z d i U y N n N 0 Y X R p b 2 5 J Z H M l M 0 Q 0 O D I x M D I l M k M 0 O D E 1 M D Q l M k M 0 O D A 1 L 1 B y b 2 1 v d G V k J T I w S G V h Z G V y c z w v S X R l b V B h d G g + P C 9 J d G V t T G 9 j Y X R p b 2 4 + P F N 0 Y W J s Z U V u d H J p Z X M g L z 4 8 L 0 l 0 Z W 0 + P E l 0 Z W 0 + P E l 0 Z W 1 M b 2 N h d G l v b j 4 8 S X R l b V R 5 c G U + R m 9 y b X V s Y T w v S X R l b V R 5 c G U + P E l 0 Z W 1 Q Y X R o P l N l Y 3 R p b 2 4 x L y U z R m R h d G F z Z X Q l M 0 R h b G w l M j Z w c m V z Z X R E Y X R l J T N E L T V E Y X l z N 0 R h e X M l M j Z k Y X R h R m 9 y b W F 0 J T N E Y 3 N 2 J T I 2 c 3 R h d G l v b k l k c y U z R D Q 4 M j E w M i U y Q z Q 4 M T U w N C U y Q z Q 4 M D U v Q 2 h h b m d l Z C U y M F R 5 c G U 8 L 0 l 0 Z W 1 Q Y X R o P j w v S X R l b U x v Y 2 F 0 a W 9 u P j x T d G F i b G V F b n R y a W V z I C 8 + P C 9 J d G V t P j x J d G V t P j x J d G V t T G 9 j Y X R p b 2 4 + P E l 0 Z W 1 U e X B l P k Z v c m 1 1 b G E 8 L 0 l 0 Z W 1 U e X B l P j x J d G V t U G F 0 a D 5 T Z W N 0 a W 9 u M S 8 l M 0 Z k Y X R h c 2 V 0 J T N E Y W x s J T I 2 c H J l c 2 V 0 R G F 0 Z S U z R C 0 1 R G F 5 c z d E Y X l z J T I 2 Z G F 0 Y U Z v c m 1 h d C U z R G N z d i U y N n N 0 Y X R p b 2 5 J Z H M l M 0 Q 0 O D I x M D I l M k M 0 O D I x M D Y l M j Z m d W V s L 1 N v d X J j Z T w v S X R l b V B h d G g + P C 9 J d G V t T G 9 j Y X R p b 2 4 + P F N 0 Y W J s Z U V u d H J p Z X M g L z 4 8 L 0 l 0 Z W 0 + P E l 0 Z W 0 + P E l 0 Z W 1 M b 2 N h d G l v b j 4 8 S X R l b V R 5 c G U + R m 9 y b X V s Y T w v S X R l b V R 5 c G U + P E l 0 Z W 1 Q Y X R o P l N l Y 3 R p b 2 4 x L y U z R m R h d G F z Z X Q l M 0 R h b G w l M j Z w c m V z Z X R E Y X R l J T N E L T V E Y X l z N 0 R h e X M l M j Z k Y X R h R m 9 y b W F 0 J T N E Y 3 N 2 J T I 2 c 3 R h d G l v b k l k c y U z R D Q 4 M j E w M i U y Q z Q 4 M j E w N i U y N m Z 1 Z W w v U H J v b W 9 0 Z W Q l M j B I Z W F k Z X J z P C 9 J d G V t U G F 0 a D 4 8 L 0 l 0 Z W 1 M b 2 N h d G l v b j 4 8 U 3 R h Y m x l R W 5 0 c m l l c y A v P j w v S X R l b T 4 8 S X R l b T 4 8 S X R l b U x v Y 2 F 0 a W 9 u P j x J d G V t V H l w Z T 5 G b 3 J t d W x h P C 9 J d G V t V H l w Z T 4 8 S X R l b V B h d G g + U 2 V j d G l v b j E v J T N G Z G F 0 Y X N l d C U z R G F s b C U y N n B y Z X N l d E R h d G U l M 0 Q t N U R h e X M 3 R G F 5 c y U y N m R h d G F G b 3 J t Y X Q l M 0 R j c 3 Y l M j Z z d G F 0 a W 9 u S W R z J T N E N D g y M T A y J T J D N D g y M T A 2 J T I 2 Z n V l b C 9 D a G F u Z 2 V k J T I w V H l w Z T w v S X R l b V B h d G g + P C 9 J d G V t T G 9 j Y X R p b 2 4 + P F N 0 Y W J s Z U V u d H J p Z X M g L z 4 8 L 0 l 0 Z W 0 + P E l 0 Z W 0 + P E l 0 Z W 1 M b 2 N h d G l v b j 4 8 S X R l b V R 5 c G U + R m 9 y b X V s Y T w v S X R l b V R 5 c G U + P E l 0 Z W 1 Q Y X R o P l N l Y 3 R p b 2 4 x L y U z R m R h d G F z Z X Q l M 0 R h b G w l M j Z w c m V z Z X R E Y X R l J T N E L T V E Y X l z N 0 R h e X M l M j Z k Y X R h R m 9 y b W F 0 J T N E Y 3 N 2 J T I 2 c 3 R h d G l v b k l k c y U z R D U w N T A 1 J T J D N D g y M T A 3 J T I 2 Z n V l b E 0 v U 2 9 1 c m N l P C 9 J d G V t U G F 0 a D 4 8 L 0 l 0 Z W 1 M b 2 N h d G l v b j 4 8 U 3 R h Y m x l R W 5 0 c m l l c y A v P j w v S X R l b T 4 8 S X R l b T 4 8 S X R l b U x v Y 2 F 0 a W 9 u P j x J d G V t V H l w Z T 5 G b 3 J t d W x h P C 9 J d G V t V H l w Z T 4 8 S X R l b V B h d G g + U 2 V j d G l v b j E v J T N G Z G F 0 Y X N l d C U z R G F s b C U y N n B y Z X N l d E R h d G U l M 0 Q t N U R h e X M 3 R G F 5 c y U y N m R h d G F G b 3 J t Y X Q l M 0 R j c 3 Y l M j Z z d G F 0 a W 9 u S W R z J T N E N T A 1 M D U l M k M 0 O D I x M D c l M j Z m d W V s T S 9 Q c m 9 t b 3 R l Z C U y M E h l Y W R l c n M 8 L 0 l 0 Z W 1 Q Y X R o P j w v S X R l b U x v Y 2 F 0 a W 9 u P j x T d G F i b G V F b n R y a W V z I C 8 + P C 9 J d G V t P j x J d G V t P j x J d G V t T G 9 j Y X R p b 2 4 + P E l 0 Z W 1 U e X B l P k Z v c m 1 1 b G E 8 L 0 l 0 Z W 1 U e X B l P j x J d G V t U G F 0 a D 5 T Z W N 0 a W 9 u M S 8 l M 0 Z k Y X R h c 2 V 0 J T N E Y W x s J T I 2 c H J l c 2 V 0 R G F 0 Z S U z R C 0 1 R G F 5 c z d E Y X l z J T I 2 Z G F 0 Y U Z v c m 1 h d C U z R G N z d i U y N n N 0 Y X R p b 2 5 J Z H M l M 0 Q 1 M D U w N S U y Q z Q 4 M j E w N y U y N m Z 1 Z W x N L 0 N o Y W 5 n Z W Q l M j B U e X B l P C 9 J d G V t U G F 0 a D 4 8 L 0 l 0 Z W 1 M b 2 N h d G l v b j 4 8 U 3 R h Y m x l R W 5 0 c m l l c y A v P j w v S X R l b T 4 8 S X R l b T 4 8 S X R l b U x v Y 2 F 0 a W 9 u P j x J d G V t V H l w Z T 5 G b 3 J t d W x h P C 9 J d G V t V H l w Z T 4 8 S X R l b V B h d G g + U 2 V j d G l v b j E v J T N G Z G F 0 Y X N l d C U z R G F s b C U y N n B y Z X N l d E R h d G U l M 0 Q t N U R h e X M 3 R G F 5 c y U y N m R h d G F G b 3 J t Y X Q l M 0 R j c 3 Y l M j Z z d G F 0 a W 9 u S W R z J T N E N D g y M T A 1 J T J D N T A z M D U l M j Z m d W V s T S 9 T b 3 V y Y 2 U 8 L 0 l 0 Z W 1 Q Y X R o P j w v S X R l b U x v Y 2 F 0 a W 9 u P j x T d G F i b G V F b n R y a W V z I C 8 + P C 9 J d G V t P j x J d G V t P j x J d G V t T G 9 j Y X R p b 2 4 + P E l 0 Z W 1 U e X B l P k Z v c m 1 1 b G E 8 L 0 l 0 Z W 1 U e X B l P j x J d G V t U G F 0 a D 5 T Z W N 0 a W 9 u M S 8 l M 0 Z k Y X R h c 2 V 0 J T N E Y W x s J T I 2 c H J l c 2 V 0 R G F 0 Z S U z R C 0 1 R G F 5 c z d E Y X l z J T I 2 Z G F 0 Y U Z v c m 1 h d C U z R G N z d i U y N n N 0 Y X R p b 2 5 J Z H M l M 0 Q 0 O D I x M D U l M k M 1 M D M w N S U y N m Z 1 Z W x N L 1 B y b 2 1 v d G V k J T I w S G V h Z G V y c z w v S X R l b V B h d G g + P C 9 J d G V t T G 9 j Y X R p b 2 4 + P F N 0 Y W J s Z U V u d H J p Z X M g L z 4 8 L 0 l 0 Z W 0 + P E l 0 Z W 0 + P E l 0 Z W 1 M b 2 N h d G l v b j 4 8 S X R l b V R 5 c G U + R m 9 y b X V s Y T w v S X R l b V R 5 c G U + P E l 0 Z W 1 Q Y X R o P l N l Y 3 R p b 2 4 x L y U z R m R h d G F z Z X Q l M 0 R h b G w l M j Z w c m V z Z X R E Y X R l J T N E L T V E Y X l z N 0 R h e X M l M j Z k Y X R h R m 9 y b W F 0 J T N E Y 3 N 2 J T I 2 c 3 R h d G l v b k l k c y U z R D Q 4 M j E w N S U y Q z U w M z A 1 J T I 2 Z n V l b E 0 v Q 2 h h b m d l Z C U y M F R 5 c G 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O m s v P U 3 Y C l L n e p r W s g F j C Q A A A A A A g A A A A A A E G Y A A A A B A A A g A A A A Z b F 5 A 7 r T p P r V i d W G X s / 4 I W s A k e p K O C l q k l 9 + 7 4 x w A 0 c A A A A A D o A A A A A C A A A g A A A A b G a P 5 N 0 h H + x D W x x E 5 L w K U h d Y q K O S t i M S R R o f J k d H / r B Q A A A A J 2 o t O u F B Y w N Z 4 y e H 9 Q 8 N v M h O J + K + N y B M p A O 7 d n 7 x h B K Q R B 9 e D C z q I p l c 6 + r j x N 4 7 V O M E m B l m P i O R a X U 5 Y W b / U T p 9 I B P 1 B 1 U u J m r D w a K m s G V A A A A A z G 8 + c / k T Y v + Y v b q Z e N V N l z w Y 1 h m e s U g W 1 Z Z I Q B S o J U / N L y J Q I X O v 3 H Y 8 z d a t V q C H f G 1 B O Q e W O e X P U A k l n E h G s g = = < / D a t a M a s h u p > 
</file>

<file path=customXml/itemProps1.xml><?xml version="1.0" encoding="utf-8"?>
<ds:datastoreItem xmlns:ds="http://schemas.openxmlformats.org/officeDocument/2006/customXml" ds:itemID="{61422B2E-0955-4BB9-B0B3-8AB2CF86FA77}">
  <ds:schemaRefs>
    <ds:schemaRef ds:uri="http://schemas.microsoft.com/DataMashup"/>
  </ds:schemaRefs>
</ds:datastoreItem>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Todays Indices</vt:lpstr>
      <vt:lpstr>Current and Forecasted</vt:lpstr>
      <vt:lpstr>Maps</vt:lpstr>
      <vt:lpstr>Staffing Levels</vt:lpstr>
      <vt:lpstr>PLs</vt:lpstr>
      <vt:lpstr>Platte RC</vt:lpstr>
      <vt:lpstr>Powder RC</vt:lpstr>
      <vt:lpstr>West RC</vt:lpstr>
      <vt:lpstr>Laramie N RC</vt:lpstr>
      <vt:lpstr>Laramie S RC</vt:lpstr>
      <vt:lpstr>MedBow RC</vt:lpstr>
      <vt:lpstr>Powder Data</vt:lpstr>
      <vt:lpstr>Platte Data</vt:lpstr>
      <vt:lpstr>West Data</vt:lpstr>
      <vt:lpstr>Laramie North Data</vt:lpstr>
      <vt:lpstr>Laramie South Data</vt:lpstr>
      <vt:lpstr>MedBow Data</vt:lpstr>
    </vt:vector>
  </TitlesOfParts>
  <Manager/>
  <Company>Department of the Interior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Chase S</dc:creator>
  <cp:keywords/>
  <dc:description/>
  <cp:lastModifiedBy>Hutton, Eddie M - DOI USWFS</cp:lastModifiedBy>
  <cp:revision/>
  <dcterms:created xsi:type="dcterms:W3CDTF">2026-02-18T15:26:57Z</dcterms:created>
  <dcterms:modified xsi:type="dcterms:W3CDTF">2026-06-02T19:11:35Z</dcterms:modified>
  <cp:category/>
  <cp:contentStatus/>
</cp:coreProperties>
</file>